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5\ORÇAMENTO 2025\Execução orçamentária 2025\"/>
    </mc:Choice>
  </mc:AlternateContent>
  <xr:revisionPtr revIDLastSave="0" documentId="13_ncr:1_{E98D3A04-4853-45A9-9643-43FB424BE2AD}" xr6:coauthVersionLast="36" xr6:coauthVersionMax="36" xr10:uidLastSave="{00000000-0000-0000-0000-000000000000}"/>
  <bookViews>
    <workbookView xWindow="-110" yWindow="-110" windowWidth="16610" windowHeight="9430" firstSheet="1" activeTab="2" xr2:uid="{00000000-000D-0000-FFFF-FFFF00000000}"/>
  </bookViews>
  <sheets>
    <sheet name="Plan1" sheetId="44" r:id="rId1"/>
    <sheet name="JAN 25" sheetId="43" r:id="rId2"/>
    <sheet name="FEV 25" sheetId="45" r:id="rId3"/>
  </sheets>
  <calcPr calcId="179021"/>
</workbook>
</file>

<file path=xl/calcChain.xml><?xml version="1.0" encoding="utf-8"?>
<calcChain xmlns="http://schemas.openxmlformats.org/spreadsheetml/2006/main">
  <c r="G13" i="45" l="1"/>
  <c r="F76" i="45"/>
  <c r="F35" i="45"/>
  <c r="E76" i="45" l="1"/>
  <c r="J75" i="45"/>
  <c r="H75" i="45"/>
  <c r="F75" i="45"/>
  <c r="I75" i="45" s="1"/>
  <c r="J74" i="45"/>
  <c r="I74" i="45"/>
  <c r="H74" i="45"/>
  <c r="J73" i="45"/>
  <c r="H73" i="45"/>
  <c r="F73" i="45"/>
  <c r="I73" i="45" s="1"/>
  <c r="G72" i="45"/>
  <c r="F72" i="45"/>
  <c r="E72" i="45"/>
  <c r="D72" i="45"/>
  <c r="C72" i="45"/>
  <c r="J71" i="45"/>
  <c r="I71" i="45"/>
  <c r="H71" i="45"/>
  <c r="J70" i="45"/>
  <c r="H70" i="45"/>
  <c r="F70" i="45"/>
  <c r="I70" i="45" s="1"/>
  <c r="J69" i="45"/>
  <c r="H69" i="45"/>
  <c r="F69" i="45"/>
  <c r="I69" i="45" s="1"/>
  <c r="G68" i="45"/>
  <c r="F68" i="45"/>
  <c r="E68" i="45"/>
  <c r="D68" i="45"/>
  <c r="C68" i="45"/>
  <c r="J67" i="45"/>
  <c r="H67" i="45"/>
  <c r="F67" i="45"/>
  <c r="I67" i="45" s="1"/>
  <c r="J66" i="45"/>
  <c r="H66" i="45"/>
  <c r="F66" i="45"/>
  <c r="I66" i="45" s="1"/>
  <c r="J65" i="45"/>
  <c r="H65" i="45"/>
  <c r="F65" i="45"/>
  <c r="I65" i="45" s="1"/>
  <c r="G64" i="45"/>
  <c r="E64" i="45"/>
  <c r="D64" i="45"/>
  <c r="C64" i="45"/>
  <c r="J63" i="45"/>
  <c r="I63" i="45"/>
  <c r="H63" i="45"/>
  <c r="F63" i="45"/>
  <c r="J62" i="45"/>
  <c r="H62" i="45"/>
  <c r="F62" i="45"/>
  <c r="I62" i="45" s="1"/>
  <c r="G61" i="45"/>
  <c r="E61" i="45"/>
  <c r="D61" i="45"/>
  <c r="C61" i="45"/>
  <c r="J60" i="45"/>
  <c r="H60" i="45"/>
  <c r="F60" i="45"/>
  <c r="I60" i="45" s="1"/>
  <c r="J59" i="45"/>
  <c r="I59" i="45"/>
  <c r="H59" i="45"/>
  <c r="J58" i="45"/>
  <c r="H58" i="45"/>
  <c r="F58" i="45"/>
  <c r="I58" i="45" s="1"/>
  <c r="J57" i="45"/>
  <c r="H57" i="45"/>
  <c r="F57" i="45"/>
  <c r="I57" i="45" s="1"/>
  <c r="G56" i="45"/>
  <c r="E56" i="45"/>
  <c r="D56" i="45"/>
  <c r="C56" i="45"/>
  <c r="J55" i="45"/>
  <c r="I55" i="45"/>
  <c r="H55" i="45"/>
  <c r="F55" i="45"/>
  <c r="J54" i="45"/>
  <c r="H54" i="45"/>
  <c r="F54" i="45"/>
  <c r="I54" i="45" s="1"/>
  <c r="J53" i="45"/>
  <c r="H53" i="45"/>
  <c r="F53" i="45"/>
  <c r="I53" i="45" s="1"/>
  <c r="J52" i="45"/>
  <c r="H52" i="45"/>
  <c r="F52" i="45"/>
  <c r="F51" i="45" s="1"/>
  <c r="G51" i="45"/>
  <c r="E51" i="45"/>
  <c r="D51" i="45"/>
  <c r="C51" i="45"/>
  <c r="J50" i="45"/>
  <c r="H50" i="45"/>
  <c r="F50" i="45"/>
  <c r="I50" i="45" s="1"/>
  <c r="J49" i="45"/>
  <c r="H49" i="45"/>
  <c r="F49" i="45"/>
  <c r="I49" i="45" s="1"/>
  <c r="G48" i="45"/>
  <c r="E48" i="45"/>
  <c r="D48" i="45"/>
  <c r="C48" i="45"/>
  <c r="J47" i="45"/>
  <c r="H47" i="45"/>
  <c r="F47" i="45"/>
  <c r="I47" i="45" s="1"/>
  <c r="J46" i="45"/>
  <c r="I46" i="45"/>
  <c r="H46" i="45"/>
  <c r="G45" i="45"/>
  <c r="F45" i="45"/>
  <c r="E45" i="45"/>
  <c r="D45" i="45"/>
  <c r="C45" i="45"/>
  <c r="J44" i="45"/>
  <c r="H44" i="45"/>
  <c r="F44" i="45"/>
  <c r="I44" i="45" s="1"/>
  <c r="J43" i="45"/>
  <c r="I43" i="45"/>
  <c r="H43" i="45"/>
  <c r="F43" i="45"/>
  <c r="F41" i="45" s="1"/>
  <c r="J42" i="45"/>
  <c r="I42" i="45"/>
  <c r="H42" i="45"/>
  <c r="G41" i="45"/>
  <c r="E41" i="45"/>
  <c r="D41" i="45"/>
  <c r="C41" i="45"/>
  <c r="J40" i="45"/>
  <c r="H40" i="45"/>
  <c r="F40" i="45"/>
  <c r="I40" i="45" s="1"/>
  <c r="J39" i="45"/>
  <c r="I39" i="45"/>
  <c r="H39" i="45"/>
  <c r="J38" i="45"/>
  <c r="I38" i="45"/>
  <c r="H38" i="45"/>
  <c r="J37" i="45"/>
  <c r="H37" i="45"/>
  <c r="F37" i="45"/>
  <c r="I37" i="45" s="1"/>
  <c r="G36" i="45"/>
  <c r="E36" i="45"/>
  <c r="D36" i="45"/>
  <c r="C36" i="45"/>
  <c r="J35" i="45"/>
  <c r="I35" i="45"/>
  <c r="H35" i="45"/>
  <c r="G34" i="45"/>
  <c r="E34" i="45"/>
  <c r="D34" i="45"/>
  <c r="F34" i="45" s="1"/>
  <c r="C34" i="45"/>
  <c r="J33" i="45"/>
  <c r="H33" i="45"/>
  <c r="F33" i="45"/>
  <c r="I33" i="45" s="1"/>
  <c r="J32" i="45"/>
  <c r="I32" i="45"/>
  <c r="H32" i="45"/>
  <c r="J31" i="45"/>
  <c r="I31" i="45"/>
  <c r="H31" i="45"/>
  <c r="J30" i="45"/>
  <c r="I30" i="45"/>
  <c r="H30" i="45"/>
  <c r="F30" i="45"/>
  <c r="J29" i="45"/>
  <c r="H29" i="45"/>
  <c r="F29" i="45"/>
  <c r="I29" i="45" s="1"/>
  <c r="G28" i="45"/>
  <c r="E28" i="45"/>
  <c r="D28" i="45"/>
  <c r="C28" i="45"/>
  <c r="J27" i="45"/>
  <c r="H27" i="45"/>
  <c r="F27" i="45"/>
  <c r="I27" i="45" s="1"/>
  <c r="J26" i="45"/>
  <c r="I26" i="45"/>
  <c r="H26" i="45"/>
  <c r="J25" i="45"/>
  <c r="I25" i="45"/>
  <c r="H25" i="45"/>
  <c r="J24" i="45"/>
  <c r="H24" i="45"/>
  <c r="F24" i="45"/>
  <c r="I24" i="45" s="1"/>
  <c r="J23" i="45"/>
  <c r="H23" i="45"/>
  <c r="F23" i="45"/>
  <c r="I23" i="45" s="1"/>
  <c r="G22" i="45"/>
  <c r="E22" i="45"/>
  <c r="D22" i="45"/>
  <c r="C22" i="45"/>
  <c r="J21" i="45"/>
  <c r="H21" i="45"/>
  <c r="F21" i="45"/>
  <c r="I21" i="45" s="1"/>
  <c r="J20" i="45"/>
  <c r="H20" i="45"/>
  <c r="F20" i="45"/>
  <c r="I20" i="45" s="1"/>
  <c r="J19" i="45"/>
  <c r="H19" i="45"/>
  <c r="F19" i="45"/>
  <c r="I19" i="45" s="1"/>
  <c r="G18" i="45"/>
  <c r="E18" i="45"/>
  <c r="D18" i="45"/>
  <c r="C18" i="45"/>
  <c r="J17" i="45"/>
  <c r="I17" i="45"/>
  <c r="H17" i="45"/>
  <c r="F17" i="45"/>
  <c r="J16" i="45"/>
  <c r="H16" i="45"/>
  <c r="F16" i="45"/>
  <c r="I16" i="45" s="1"/>
  <c r="G15" i="45"/>
  <c r="F15" i="45"/>
  <c r="E15" i="45"/>
  <c r="D15" i="45"/>
  <c r="C15" i="45"/>
  <c r="J14" i="45"/>
  <c r="I14" i="45"/>
  <c r="H14" i="45"/>
  <c r="J13" i="45"/>
  <c r="I13" i="45"/>
  <c r="H13" i="45"/>
  <c r="J12" i="45"/>
  <c r="H12" i="45"/>
  <c r="F12" i="45"/>
  <c r="I12" i="45" s="1"/>
  <c r="J11" i="45"/>
  <c r="H11" i="45"/>
  <c r="F11" i="45"/>
  <c r="I11" i="45" s="1"/>
  <c r="G10" i="45"/>
  <c r="E10" i="45"/>
  <c r="E78" i="45" s="1"/>
  <c r="D10" i="45"/>
  <c r="C10" i="45"/>
  <c r="F36" i="45" l="1"/>
  <c r="F10" i="45"/>
  <c r="F61" i="45"/>
  <c r="I52" i="45"/>
  <c r="F28" i="45"/>
  <c r="F22" i="45"/>
  <c r="C78" i="45"/>
  <c r="G78" i="45"/>
  <c r="J78" i="45" s="1"/>
  <c r="D78" i="45"/>
  <c r="K50" i="45" s="1"/>
  <c r="F18" i="45"/>
  <c r="F48" i="45"/>
  <c r="F56" i="45"/>
  <c r="F64" i="45"/>
  <c r="C61" i="43"/>
  <c r="G56" i="43"/>
  <c r="F78" i="45" l="1"/>
  <c r="K26" i="45"/>
  <c r="K53" i="45"/>
  <c r="I78" i="45"/>
  <c r="K35" i="45"/>
  <c r="K40" i="45"/>
  <c r="K52" i="45"/>
  <c r="K42" i="45"/>
  <c r="K20" i="45"/>
  <c r="K54" i="45"/>
  <c r="K11" i="45"/>
  <c r="K39" i="45"/>
  <c r="K16" i="45"/>
  <c r="K55" i="45"/>
  <c r="K30" i="45"/>
  <c r="K27" i="45"/>
  <c r="K57" i="45"/>
  <c r="K58" i="45"/>
  <c r="K29" i="45"/>
  <c r="K63" i="45"/>
  <c r="K43" i="45"/>
  <c r="K38" i="45"/>
  <c r="K75" i="45"/>
  <c r="K23" i="45"/>
  <c r="K47" i="45"/>
  <c r="K24" i="45"/>
  <c r="K31" i="45"/>
  <c r="K69" i="45"/>
  <c r="K33" i="45"/>
  <c r="K44" i="45"/>
  <c r="K65" i="45"/>
  <c r="K46" i="45"/>
  <c r="K67" i="45"/>
  <c r="K25" i="45"/>
  <c r="K32" i="45"/>
  <c r="K14" i="45"/>
  <c r="K13" i="45" s="1"/>
  <c r="K37" i="45"/>
  <c r="K49" i="45"/>
  <c r="K73" i="45"/>
  <c r="H78" i="45"/>
  <c r="F37" i="43"/>
  <c r="K78" i="45" l="1"/>
  <c r="C10" i="43"/>
  <c r="D10" i="43"/>
  <c r="E10" i="43"/>
  <c r="G10" i="43"/>
  <c r="F11" i="43"/>
  <c r="I11" i="43"/>
  <c r="H11" i="43"/>
  <c r="J11" i="43"/>
  <c r="F12" i="43"/>
  <c r="H12" i="43"/>
  <c r="J12" i="43"/>
  <c r="G13" i="43"/>
  <c r="H14" i="43"/>
  <c r="J14" i="43"/>
  <c r="C15" i="43"/>
  <c r="D15" i="43"/>
  <c r="E15" i="43"/>
  <c r="G15" i="43"/>
  <c r="F16" i="43"/>
  <c r="H16" i="43"/>
  <c r="J16" i="43"/>
  <c r="F17" i="43"/>
  <c r="F15" i="43" s="1"/>
  <c r="H17" i="43"/>
  <c r="J17" i="43"/>
  <c r="C18" i="43"/>
  <c r="D18" i="43"/>
  <c r="E18" i="43"/>
  <c r="G18" i="43"/>
  <c r="F19" i="43"/>
  <c r="I19" i="43" s="1"/>
  <c r="H19" i="43"/>
  <c r="J19" i="43"/>
  <c r="F20" i="43"/>
  <c r="I20" i="43" s="1"/>
  <c r="H20" i="43"/>
  <c r="J20" i="43"/>
  <c r="F21" i="43"/>
  <c r="I21" i="43" s="1"/>
  <c r="H21" i="43"/>
  <c r="J21" i="43"/>
  <c r="C22" i="43"/>
  <c r="D22" i="43"/>
  <c r="E22" i="43"/>
  <c r="G22" i="43"/>
  <c r="F23" i="43"/>
  <c r="I23" i="43" s="1"/>
  <c r="H23" i="43"/>
  <c r="J23" i="43"/>
  <c r="F24" i="43"/>
  <c r="I24" i="43"/>
  <c r="H24" i="43"/>
  <c r="J24" i="43"/>
  <c r="H25" i="43"/>
  <c r="I25" i="43"/>
  <c r="J25" i="43"/>
  <c r="H26" i="43"/>
  <c r="I26" i="43"/>
  <c r="J26" i="43"/>
  <c r="F27" i="43"/>
  <c r="I27" i="43" s="1"/>
  <c r="H27" i="43"/>
  <c r="J27" i="43"/>
  <c r="C28" i="43"/>
  <c r="D28" i="43"/>
  <c r="E28" i="43"/>
  <c r="G28" i="43"/>
  <c r="F29" i="43"/>
  <c r="I29" i="43" s="1"/>
  <c r="H29" i="43"/>
  <c r="J29" i="43"/>
  <c r="F30" i="43"/>
  <c r="H30" i="43"/>
  <c r="I30" i="43"/>
  <c r="J30" i="43"/>
  <c r="I31" i="43"/>
  <c r="H31" i="43"/>
  <c r="J31" i="43"/>
  <c r="I32" i="43"/>
  <c r="H32" i="43"/>
  <c r="J32" i="43"/>
  <c r="F33" i="43"/>
  <c r="H33" i="43"/>
  <c r="I33" i="43"/>
  <c r="J33" i="43"/>
  <c r="C34" i="43"/>
  <c r="D34" i="43"/>
  <c r="E34" i="43"/>
  <c r="G34" i="43"/>
  <c r="F35" i="43"/>
  <c r="I35" i="43" s="1"/>
  <c r="H35" i="43"/>
  <c r="J35" i="43"/>
  <c r="C36" i="43"/>
  <c r="D36" i="43"/>
  <c r="E36" i="43"/>
  <c r="G36" i="43"/>
  <c r="I37" i="43"/>
  <c r="H37" i="43"/>
  <c r="J37" i="43"/>
  <c r="I38" i="43"/>
  <c r="H38" i="43"/>
  <c r="J38" i="43"/>
  <c r="I39" i="43"/>
  <c r="H39" i="43"/>
  <c r="J39" i="43"/>
  <c r="F40" i="43"/>
  <c r="I40" i="43" s="1"/>
  <c r="H40" i="43"/>
  <c r="J40" i="43"/>
  <c r="C41" i="43"/>
  <c r="D41" i="43"/>
  <c r="E41" i="43"/>
  <c r="G41" i="43"/>
  <c r="H42" i="43"/>
  <c r="J42" i="43"/>
  <c r="F43" i="43"/>
  <c r="I43" i="43" s="1"/>
  <c r="H43" i="43"/>
  <c r="J43" i="43"/>
  <c r="F44" i="43"/>
  <c r="I44" i="43" s="1"/>
  <c r="H44" i="43"/>
  <c r="J44" i="43"/>
  <c r="C45" i="43"/>
  <c r="D45" i="43"/>
  <c r="E45" i="43"/>
  <c r="G45" i="43"/>
  <c r="H46" i="43"/>
  <c r="J46" i="43"/>
  <c r="F47" i="43"/>
  <c r="I47" i="43" s="1"/>
  <c r="H47" i="43"/>
  <c r="J47" i="43"/>
  <c r="C48" i="43"/>
  <c r="D48" i="43"/>
  <c r="E48" i="43"/>
  <c r="G48" i="43"/>
  <c r="F49" i="43"/>
  <c r="I49" i="43" s="1"/>
  <c r="H49" i="43"/>
  <c r="J49" i="43"/>
  <c r="F50" i="43"/>
  <c r="F48" i="43" s="1"/>
  <c r="H50" i="43"/>
  <c r="J50" i="43"/>
  <c r="C51" i="43"/>
  <c r="D51" i="43"/>
  <c r="E51" i="43"/>
  <c r="G51" i="43"/>
  <c r="F52" i="43"/>
  <c r="I52" i="43" s="1"/>
  <c r="H52" i="43"/>
  <c r="J52" i="43"/>
  <c r="F53" i="43"/>
  <c r="I53" i="43" s="1"/>
  <c r="H53" i="43"/>
  <c r="J53" i="43"/>
  <c r="F54" i="43"/>
  <c r="H54" i="43"/>
  <c r="I54" i="43"/>
  <c r="J54" i="43"/>
  <c r="F55" i="43"/>
  <c r="H55" i="43"/>
  <c r="J55" i="43"/>
  <c r="C56" i="43"/>
  <c r="D56" i="43"/>
  <c r="E56" i="43"/>
  <c r="F57" i="43"/>
  <c r="H57" i="43"/>
  <c r="I57" i="43"/>
  <c r="J57" i="43"/>
  <c r="F58" i="43"/>
  <c r="H58" i="43"/>
  <c r="I58" i="43"/>
  <c r="J58" i="43"/>
  <c r="I59" i="43"/>
  <c r="H59" i="43"/>
  <c r="J59" i="43"/>
  <c r="F60" i="43"/>
  <c r="I60" i="43" s="1"/>
  <c r="H60" i="43"/>
  <c r="J60" i="43"/>
  <c r="D61" i="43"/>
  <c r="E61" i="43"/>
  <c r="G61" i="43"/>
  <c r="F62" i="43"/>
  <c r="I62" i="43" s="1"/>
  <c r="H62" i="43"/>
  <c r="J62" i="43"/>
  <c r="F63" i="43"/>
  <c r="I63" i="43"/>
  <c r="H63" i="43"/>
  <c r="J63" i="43"/>
  <c r="C64" i="43"/>
  <c r="D64" i="43"/>
  <c r="E64" i="43"/>
  <c r="G64" i="43"/>
  <c r="F65" i="43"/>
  <c r="H65" i="43"/>
  <c r="I65" i="43"/>
  <c r="J65" i="43"/>
  <c r="F66" i="43"/>
  <c r="I66" i="43" s="1"/>
  <c r="H66" i="43"/>
  <c r="J66" i="43"/>
  <c r="F67" i="43"/>
  <c r="F64" i="43" s="1"/>
  <c r="H67" i="43"/>
  <c r="J67" i="43"/>
  <c r="C68" i="43"/>
  <c r="D68" i="43"/>
  <c r="E68" i="43"/>
  <c r="G68" i="43"/>
  <c r="F69" i="43"/>
  <c r="I69" i="43" s="1"/>
  <c r="H69" i="43"/>
  <c r="J69" i="43"/>
  <c r="F70" i="43"/>
  <c r="H70" i="43"/>
  <c r="I70" i="43"/>
  <c r="J70" i="43"/>
  <c r="I71" i="43"/>
  <c r="H71" i="43"/>
  <c r="J71" i="43"/>
  <c r="C72" i="43"/>
  <c r="D72" i="43"/>
  <c r="E72" i="43"/>
  <c r="G72" i="43"/>
  <c r="F73" i="43"/>
  <c r="I73" i="43" s="1"/>
  <c r="F72" i="43"/>
  <c r="H73" i="43"/>
  <c r="J73" i="43"/>
  <c r="I74" i="43"/>
  <c r="H74" i="43"/>
  <c r="J74" i="43"/>
  <c r="F75" i="43"/>
  <c r="I75" i="43" s="1"/>
  <c r="H75" i="43"/>
  <c r="J75" i="43"/>
  <c r="F28" i="43"/>
  <c r="I16" i="43"/>
  <c r="I50" i="43" l="1"/>
  <c r="I13" i="43"/>
  <c r="J13" i="43"/>
  <c r="F34" i="43"/>
  <c r="F61" i="43"/>
  <c r="F68" i="43"/>
  <c r="I12" i="43"/>
  <c r="F10" i="43"/>
  <c r="F51" i="43"/>
  <c r="G76" i="43"/>
  <c r="D76" i="43"/>
  <c r="K65" i="43" s="1"/>
  <c r="C76" i="43"/>
  <c r="I55" i="43"/>
  <c r="F22" i="43"/>
  <c r="F56" i="43"/>
  <c r="I67" i="43"/>
  <c r="I14" i="43"/>
  <c r="H13" i="43" s="1"/>
  <c r="I17" i="43"/>
  <c r="F18" i="43"/>
  <c r="E76" i="43"/>
  <c r="F45" i="43"/>
  <c r="F41" i="43"/>
  <c r="F36" i="43"/>
  <c r="I46" i="43"/>
  <c r="I42" i="43"/>
  <c r="F76" i="43" l="1"/>
  <c r="I76" i="43" s="1"/>
  <c r="K33" i="43"/>
  <c r="K16" i="43"/>
  <c r="K58" i="43"/>
  <c r="K39" i="43"/>
  <c r="K49" i="43"/>
  <c r="K57" i="43"/>
  <c r="K35" i="43"/>
  <c r="K37" i="43"/>
  <c r="K23" i="43"/>
  <c r="K32" i="43"/>
  <c r="K38" i="43"/>
  <c r="K55" i="43"/>
  <c r="K69" i="43"/>
  <c r="K67" i="43"/>
  <c r="K63" i="43"/>
  <c r="K27" i="43"/>
  <c r="H76" i="43"/>
  <c r="K14" i="43"/>
  <c r="K13" i="43" s="1"/>
  <c r="K54" i="43"/>
  <c r="K52" i="43"/>
  <c r="K42" i="43"/>
  <c r="K24" i="43"/>
  <c r="K25" i="43"/>
  <c r="K20" i="43"/>
  <c r="K26" i="43"/>
  <c r="K43" i="43"/>
  <c r="K73" i="43"/>
  <c r="K46" i="43"/>
  <c r="K44" i="43"/>
  <c r="K11" i="43"/>
  <c r="K53" i="43"/>
  <c r="K40" i="43"/>
  <c r="K30" i="43"/>
  <c r="K47" i="43"/>
  <c r="K31" i="43"/>
  <c r="K75" i="43"/>
  <c r="K50" i="43"/>
  <c r="K29" i="43"/>
  <c r="J76" i="43"/>
  <c r="K76" i="43" l="1"/>
</calcChain>
</file>

<file path=xl/sharedStrings.xml><?xml version="1.0" encoding="utf-8"?>
<sst xmlns="http://schemas.openxmlformats.org/spreadsheetml/2006/main" count="190" uniqueCount="71">
  <si>
    <t>(R$)</t>
  </si>
  <si>
    <t>Ação</t>
  </si>
  <si>
    <t>Discriminação</t>
  </si>
  <si>
    <t>Liberado (B)</t>
  </si>
  <si>
    <t>Encargos e Amortização da Dívida</t>
  </si>
  <si>
    <t>Sentenças Judiciais</t>
  </si>
  <si>
    <t>Capacitação de Recursos Humanos</t>
  </si>
  <si>
    <t>Aquisição de Equipamentos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</si>
  <si>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</si>
  <si>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</si>
  <si>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</si>
  <si>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</si>
  <si>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</si>
  <si>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</si>
  <si>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</si>
  <si>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</si>
  <si>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</si>
  <si>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</si>
  <si>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</si>
  <si>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</si>
  <si>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</si>
  <si>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</si>
  <si>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</si>
  <si>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</si>
  <si>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</si>
  <si>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</si>
  <si>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</si>
  <si>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</si>
  <si>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</si>
  <si>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</si>
  <si>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</si>
  <si>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</si>
  <si>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</si>
  <si>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</si>
  <si>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</si>
  <si>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40</t>
  </si>
  <si>
    <t>72</t>
  </si>
  <si>
    <t xml:space="preserve">COOLIC - COORDENADORIA DE ORÇAMENTO E LICITAÇÃO </t>
  </si>
  <si>
    <t>DIRAFI - DIRETORIA ADMINISTRATIVA E FINANCEIRA</t>
  </si>
  <si>
    <t>Reforma de Unid. Descentralizadas</t>
  </si>
  <si>
    <t>Comunic. Rural, Social e Marketing</t>
  </si>
  <si>
    <t>Reg. Fundiária de Imóveis Rurais</t>
  </si>
  <si>
    <t>Operac. Proj. Dom Helder Câmara</t>
  </si>
  <si>
    <t>Fort. da Def.Sanitaria Animal</t>
  </si>
  <si>
    <t>Pagamento de Pessoal e encargos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</si>
  <si>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</si>
  <si>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</si>
  <si>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</si>
  <si>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</si>
  <si>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</si>
  <si>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</si>
  <si>
    <t>Fonte:2899 (recursos próprios)</t>
  </si>
  <si>
    <t>Fonte: 2500(recursos do Estado)</t>
  </si>
  <si>
    <t>Fonte:2700(recursos de convênio</t>
  </si>
  <si>
    <t>Fonte: 2700 (recursos do Estado)</t>
  </si>
  <si>
    <t>Fonte:2700(recursos de convênio)</t>
  </si>
  <si>
    <t>Fonte:2700(recursos convenio)</t>
  </si>
  <si>
    <t>Fort. da Pesq. Agropecuária</t>
  </si>
  <si>
    <t>Fonte: 2753 (recursos próprios)</t>
  </si>
  <si>
    <t xml:space="preserve">Assist.Téc. Ext.Rural  Agric.Familiar </t>
  </si>
  <si>
    <t>Quadro Demonstrativo da Execução Orçamentária - 2025</t>
  </si>
  <si>
    <t>POSIÇÃO: 01/Janeiro a 31/Janeiro/2025</t>
  </si>
  <si>
    <t>Fonte: I-GESP/SEFAZ - 06.02.2025</t>
  </si>
  <si>
    <t>Elaboração: JOSÉ HERALDO DE ARÁUJO SOUSA - COOLIC</t>
  </si>
  <si>
    <t/>
  </si>
  <si>
    <t>POSIÇÃO: 01/Janeiro a 28/Fevereiro/2025</t>
  </si>
  <si>
    <t>Fonte: I-GESP/SEFAZ - 06.03.2025</t>
  </si>
  <si>
    <t>Fortalecimento de Arranjos Produtivos da Agropecuária</t>
  </si>
  <si>
    <t>Fort. da Def. Sanitária Vegetal</t>
  </si>
  <si>
    <t>Fonte: 2700 (recursos  convênio)</t>
  </si>
  <si>
    <t>Fonte: 2700(recursos de convênio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</si>
</sst>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b/>
      <sz val="12"/>
      <color indexed="8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rgb="FFFF0000"/>
      <name val="Calibri"/>
      <family val="2"/>
      <scheme val="minor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distributed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43" fontId="8" fillId="3" borderId="17" xfId="1" applyFont="1" applyFill="1" applyBorder="1" applyAlignment="1"/>
    <xf numFmtId="43" fontId="8" fillId="3" borderId="19" xfId="1" applyFont="1" applyFill="1" applyBorder="1" applyAlignment="1"/>
    <xf numFmtId="164" fontId="6" fillId="0" borderId="7" xfId="0" applyNumberFormat="1" applyFont="1" applyBorder="1"/>
    <xf numFmtId="164" fontId="6" fillId="0" borderId="24" xfId="0" applyNumberFormat="1" applyFont="1" applyBorder="1"/>
    <xf numFmtId="2" fontId="6" fillId="0" borderId="25" xfId="0" applyNumberFormat="1" applyFont="1" applyBorder="1"/>
    <xf numFmtId="43" fontId="6" fillId="0" borderId="7" xfId="0" applyNumberFormat="1" applyFont="1" applyBorder="1"/>
    <xf numFmtId="2" fontId="6" fillId="0" borderId="8" xfId="0" applyNumberFormat="1" applyFont="1" applyBorder="1"/>
    <xf numFmtId="2" fontId="6" fillId="3" borderId="19" xfId="0" applyNumberFormat="1" applyFont="1" applyFill="1" applyBorder="1"/>
    <xf numFmtId="43" fontId="6" fillId="0" borderId="24" xfId="0" applyNumberFormat="1" applyFont="1" applyBorder="1"/>
    <xf numFmtId="0" fontId="9" fillId="3" borderId="16" xfId="0" applyFont="1" applyFill="1" applyBorder="1"/>
    <xf numFmtId="2" fontId="6" fillId="0" borderId="14" xfId="0" applyNumberFormat="1" applyFont="1" applyBorder="1"/>
    <xf numFmtId="4" fontId="6" fillId="0" borderId="24" xfId="0" applyNumberFormat="1" applyFont="1" applyBorder="1"/>
    <xf numFmtId="4" fontId="6" fillId="0" borderId="7" xfId="0" applyNumberFormat="1" applyFont="1" applyBorder="1"/>
    <xf numFmtId="4" fontId="6" fillId="0" borderId="3" xfId="0" applyNumberFormat="1" applyFont="1" applyBorder="1"/>
    <xf numFmtId="2" fontId="6" fillId="0" borderId="5" xfId="0" applyNumberFormat="1" applyFont="1" applyBorder="1"/>
    <xf numFmtId="2" fontId="6" fillId="0" borderId="31" xfId="0" applyNumberFormat="1" applyFont="1" applyBorder="1"/>
    <xf numFmtId="4" fontId="6" fillId="0" borderId="13" xfId="0" applyNumberFormat="1" applyFont="1" applyBorder="1"/>
    <xf numFmtId="0" fontId="10" fillId="2" borderId="21" xfId="0" applyFont="1" applyFill="1" applyBorder="1"/>
    <xf numFmtId="0" fontId="10" fillId="0" borderId="26" xfId="0" applyFont="1" applyBorder="1"/>
    <xf numFmtId="0" fontId="10" fillId="0" borderId="9" xfId="0" applyFont="1" applyBorder="1"/>
    <xf numFmtId="2" fontId="6" fillId="0" borderId="34" xfId="0" applyNumberFormat="1" applyFont="1" applyBorder="1"/>
    <xf numFmtId="4" fontId="6" fillId="3" borderId="17" xfId="0" applyNumberFormat="1" applyFont="1" applyFill="1" applyBorder="1"/>
    <xf numFmtId="0" fontId="4" fillId="4" borderId="16" xfId="0" applyFont="1" applyFill="1" applyBorder="1" applyAlignment="1">
      <alignment horizontal="center" vertical="center"/>
    </xf>
    <xf numFmtId="43" fontId="4" fillId="4" borderId="17" xfId="1" applyFont="1" applyFill="1" applyBorder="1" applyAlignment="1">
      <alignment horizontal="center" vertical="center"/>
    </xf>
    <xf numFmtId="43" fontId="4" fillId="4" borderId="18" xfId="0" applyNumberFormat="1" applyFont="1" applyFill="1" applyBorder="1" applyAlignment="1">
      <alignment horizontal="center" vertical="center"/>
    </xf>
    <xf numFmtId="2" fontId="4" fillId="4" borderId="19" xfId="0" applyNumberFormat="1" applyFont="1" applyFill="1" applyBorder="1" applyAlignment="1">
      <alignment horizontal="center" vertical="center"/>
    </xf>
    <xf numFmtId="43" fontId="9" fillId="4" borderId="17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2" borderId="22" xfId="0" applyFont="1" applyFill="1" applyBorder="1"/>
    <xf numFmtId="0" fontId="10" fillId="0" borderId="20" xfId="0" applyFont="1" applyBorder="1"/>
    <xf numFmtId="0" fontId="10" fillId="0" borderId="21" xfId="0" applyFont="1" applyBorder="1"/>
    <xf numFmtId="0" fontId="10" fillId="0" borderId="1" xfId="0" applyFont="1" applyBorder="1"/>
    <xf numFmtId="0" fontId="10" fillId="0" borderId="28" xfId="0" applyFont="1" applyBorder="1"/>
    <xf numFmtId="0" fontId="10" fillId="0" borderId="33" xfId="0" applyFont="1" applyBorder="1"/>
    <xf numFmtId="0" fontId="10" fillId="2" borderId="26" xfId="0" applyFont="1" applyFill="1" applyBorder="1"/>
    <xf numFmtId="0" fontId="10" fillId="2" borderId="33" xfId="0" applyFont="1" applyFill="1" applyBorder="1"/>
    <xf numFmtId="43" fontId="10" fillId="0" borderId="23" xfId="1" applyFont="1" applyFill="1" applyBorder="1"/>
    <xf numFmtId="0" fontId="9" fillId="3" borderId="15" xfId="0" applyFont="1" applyFill="1" applyBorder="1"/>
    <xf numFmtId="164" fontId="6" fillId="0" borderId="4" xfId="0" applyNumberFormat="1" applyFont="1" applyBorder="1"/>
    <xf numFmtId="0" fontId="4" fillId="0" borderId="37" xfId="0" applyFont="1" applyBorder="1" applyAlignment="1"/>
    <xf numFmtId="43" fontId="9" fillId="3" borderId="17" xfId="1" applyFont="1" applyFill="1" applyBorder="1" applyAlignment="1"/>
    <xf numFmtId="43" fontId="10" fillId="3" borderId="17" xfId="1" applyFont="1" applyFill="1" applyBorder="1" applyAlignment="1"/>
    <xf numFmtId="164" fontId="10" fillId="2" borderId="23" xfId="1" applyNumberFormat="1" applyFont="1" applyFill="1" applyBorder="1" applyAlignment="1"/>
    <xf numFmtId="164" fontId="10" fillId="0" borderId="23" xfId="1" applyNumberFormat="1" applyFont="1" applyFill="1" applyBorder="1"/>
    <xf numFmtId="4" fontId="10" fillId="0" borderId="23" xfId="0" applyNumberFormat="1" applyFont="1" applyBorder="1"/>
    <xf numFmtId="164" fontId="10" fillId="0" borderId="7" xfId="0" applyNumberFormat="1" applyFont="1" applyBorder="1"/>
    <xf numFmtId="43" fontId="10" fillId="0" borderId="29" xfId="1" applyFont="1" applyFill="1" applyBorder="1"/>
    <xf numFmtId="4" fontId="10" fillId="0" borderId="29" xfId="0" applyNumberFormat="1" applyFont="1" applyBorder="1" applyAlignment="1">
      <alignment vertical="center" wrapText="1"/>
    </xf>
    <xf numFmtId="4" fontId="10" fillId="0" borderId="29" xfId="0" applyNumberFormat="1" applyFont="1" applyBorder="1"/>
    <xf numFmtId="43" fontId="10" fillId="0" borderId="30" xfId="0" applyNumberFormat="1" applyFont="1" applyBorder="1"/>
    <xf numFmtId="4" fontId="9" fillId="5" borderId="45" xfId="0" applyNumberFormat="1" applyFont="1" applyFill="1" applyBorder="1"/>
    <xf numFmtId="164" fontId="9" fillId="3" borderId="17" xfId="1" applyNumberFormat="1" applyFont="1" applyFill="1" applyBorder="1" applyAlignment="1"/>
    <xf numFmtId="43" fontId="10" fillId="0" borderId="24" xfId="0" applyNumberFormat="1" applyFont="1" applyBorder="1"/>
    <xf numFmtId="164" fontId="9" fillId="3" borderId="18" xfId="1" applyNumberFormat="1" applyFont="1" applyFill="1" applyBorder="1" applyAlignment="1"/>
    <xf numFmtId="43" fontId="10" fillId="3" borderId="16" xfId="1" applyFont="1" applyFill="1" applyBorder="1" applyAlignment="1"/>
    <xf numFmtId="164" fontId="10" fillId="0" borderId="24" xfId="0" applyNumberFormat="1" applyFont="1" applyBorder="1"/>
    <xf numFmtId="43" fontId="10" fillId="0" borderId="6" xfId="1" applyFont="1" applyFill="1" applyBorder="1"/>
    <xf numFmtId="4" fontId="10" fillId="0" borderId="6" xfId="0" applyNumberFormat="1" applyFont="1" applyBorder="1"/>
    <xf numFmtId="43" fontId="10" fillId="0" borderId="7" xfId="0" applyNumberFormat="1" applyFont="1" applyBorder="1"/>
    <xf numFmtId="164" fontId="10" fillId="0" borderId="6" xfId="1" applyNumberFormat="1" applyFont="1" applyFill="1" applyBorder="1"/>
    <xf numFmtId="43" fontId="10" fillId="0" borderId="11" xfId="1" applyFont="1" applyFill="1" applyBorder="1"/>
    <xf numFmtId="4" fontId="10" fillId="0" borderId="11" xfId="0" applyNumberFormat="1" applyFont="1" applyBorder="1"/>
    <xf numFmtId="164" fontId="10" fillId="0" borderId="11" xfId="1" applyNumberFormat="1" applyFont="1" applyFill="1" applyBorder="1"/>
    <xf numFmtId="43" fontId="10" fillId="0" borderId="2" xfId="1" applyFont="1" applyFill="1" applyBorder="1"/>
    <xf numFmtId="164" fontId="10" fillId="0" borderId="2" xfId="1" applyNumberFormat="1" applyFont="1" applyFill="1" applyBorder="1"/>
    <xf numFmtId="4" fontId="10" fillId="0" borderId="2" xfId="0" applyNumberFormat="1" applyFont="1" applyBorder="1"/>
    <xf numFmtId="164" fontId="10" fillId="0" borderId="3" xfId="0" applyNumberFormat="1" applyFont="1" applyBorder="1"/>
    <xf numFmtId="43" fontId="10" fillId="0" borderId="3" xfId="0" applyNumberFormat="1" applyFont="1" applyBorder="1"/>
    <xf numFmtId="164" fontId="10" fillId="0" borderId="29" xfId="1" applyNumberFormat="1" applyFont="1" applyFill="1" applyBorder="1"/>
    <xf numFmtId="164" fontId="10" fillId="0" borderId="30" xfId="0" applyNumberFormat="1" applyFont="1" applyBorder="1"/>
    <xf numFmtId="164" fontId="9" fillId="3" borderId="17" xfId="1" applyNumberFormat="1" applyFont="1" applyFill="1" applyBorder="1"/>
    <xf numFmtId="4" fontId="10" fillId="0" borderId="11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 wrapText="1"/>
    </xf>
    <xf numFmtId="164" fontId="10" fillId="0" borderId="13" xfId="0" applyNumberFormat="1" applyFont="1" applyBorder="1"/>
    <xf numFmtId="43" fontId="10" fillId="0" borderId="13" xfId="0" applyNumberFormat="1" applyFont="1" applyBorder="1"/>
    <xf numFmtId="43" fontId="9" fillId="3" borderId="18" xfId="1" applyFont="1" applyFill="1" applyBorder="1" applyAlignment="1"/>
    <xf numFmtId="43" fontId="9" fillId="3" borderId="17" xfId="1" applyFont="1" applyFill="1" applyBorder="1"/>
    <xf numFmtId="43" fontId="10" fillId="2" borderId="13" xfId="1" applyFont="1" applyFill="1" applyBorder="1" applyAlignment="1"/>
    <xf numFmtId="164" fontId="10" fillId="2" borderId="11" xfId="1" applyNumberFormat="1" applyFont="1" applyFill="1" applyBorder="1" applyAlignment="1"/>
    <xf numFmtId="164" fontId="10" fillId="0" borderId="13" xfId="1" applyNumberFormat="1" applyFont="1" applyFill="1" applyBorder="1"/>
    <xf numFmtId="164" fontId="10" fillId="2" borderId="13" xfId="1" applyNumberFormat="1" applyFont="1" applyFill="1" applyBorder="1" applyAlignment="1"/>
    <xf numFmtId="164" fontId="10" fillId="2" borderId="46" xfId="1" applyNumberFormat="1" applyFont="1" applyFill="1" applyBorder="1" applyAlignment="1"/>
    <xf numFmtId="4" fontId="10" fillId="0" borderId="36" xfId="0" applyNumberFormat="1" applyFont="1" applyBorder="1"/>
    <xf numFmtId="164" fontId="10" fillId="2" borderId="36" xfId="1" applyNumberFormat="1" applyFont="1" applyFill="1" applyBorder="1" applyAlignment="1"/>
    <xf numFmtId="164" fontId="10" fillId="0" borderId="24" xfId="1" applyNumberFormat="1" applyFont="1" applyFill="1" applyBorder="1"/>
    <xf numFmtId="164" fontId="10" fillId="0" borderId="3" xfId="1" applyNumberFormat="1" applyFont="1" applyFill="1" applyBorder="1"/>
    <xf numFmtId="164" fontId="10" fillId="0" borderId="7" xfId="1" applyNumberFormat="1" applyFont="1" applyFill="1" applyBorder="1"/>
    <xf numFmtId="43" fontId="9" fillId="3" borderId="27" xfId="1" applyFont="1" applyFill="1" applyBorder="1" applyAlignment="1"/>
    <xf numFmtId="4" fontId="10" fillId="0" borderId="24" xfId="0" applyNumberFormat="1" applyFont="1" applyBorder="1" applyAlignment="1">
      <alignment vertical="center" wrapText="1"/>
    </xf>
    <xf numFmtId="164" fontId="10" fillId="0" borderId="35" xfId="1" applyNumberFormat="1" applyFont="1" applyFill="1" applyBorder="1"/>
    <xf numFmtId="4" fontId="10" fillId="0" borderId="6" xfId="0" applyNumberFormat="1" applyFont="1" applyBorder="1" applyAlignment="1">
      <alignment vertical="center" wrapText="1"/>
    </xf>
    <xf numFmtId="43" fontId="10" fillId="0" borderId="2" xfId="0" applyNumberFormat="1" applyFont="1" applyBorder="1"/>
    <xf numFmtId="43" fontId="10" fillId="0" borderId="11" xfId="0" applyNumberFormat="1" applyFont="1" applyBorder="1"/>
    <xf numFmtId="43" fontId="10" fillId="3" borderId="17" xfId="0" applyNumberFormat="1" applyFont="1" applyFill="1" applyBorder="1"/>
    <xf numFmtId="43" fontId="10" fillId="2" borderId="24" xfId="1" applyFont="1" applyFill="1" applyBorder="1" applyAlignment="1"/>
    <xf numFmtId="43" fontId="10" fillId="2" borderId="23" xfId="1" applyFont="1" applyFill="1" applyBorder="1" applyAlignment="1"/>
    <xf numFmtId="164" fontId="10" fillId="2" borderId="4" xfId="1" applyNumberFormat="1" applyFont="1" applyFill="1" applyBorder="1" applyAlignment="1"/>
    <xf numFmtId="164" fontId="10" fillId="2" borderId="35" xfId="1" applyNumberFormat="1" applyFont="1" applyFill="1" applyBorder="1" applyAlignment="1"/>
    <xf numFmtId="4" fontId="10" fillId="0" borderId="4" xfId="0" applyNumberFormat="1" applyFont="1" applyBorder="1"/>
    <xf numFmtId="164" fontId="10" fillId="0" borderId="7" xfId="1" applyNumberFormat="1" applyFont="1" applyFill="1" applyBorder="1" applyAlignment="1">
      <alignment horizontal="right"/>
    </xf>
    <xf numFmtId="0" fontId="2" fillId="0" borderId="0" xfId="0" quotePrefix="1" applyFont="1" applyAlignment="1">
      <alignment horizontal="center" vertical="center"/>
    </xf>
    <xf numFmtId="0" fontId="9" fillId="5" borderId="21" xfId="0" applyFont="1" applyFill="1" applyBorder="1"/>
    <xf numFmtId="43" fontId="9" fillId="5" borderId="11" xfId="1" applyFont="1" applyFill="1" applyBorder="1"/>
    <xf numFmtId="164" fontId="10" fillId="5" borderId="13" xfId="0" applyNumberFormat="1" applyFont="1" applyFill="1" applyBorder="1"/>
    <xf numFmtId="43" fontId="10" fillId="5" borderId="13" xfId="0" applyNumberFormat="1" applyFont="1" applyFill="1" applyBorder="1"/>
    <xf numFmtId="4" fontId="6" fillId="5" borderId="13" xfId="0" applyNumberFormat="1" applyFont="1" applyFill="1" applyBorder="1"/>
    <xf numFmtId="2" fontId="6" fillId="5" borderId="14" xfId="0" applyNumberFormat="1" applyFont="1" applyFill="1" applyBorder="1"/>
    <xf numFmtId="0" fontId="12" fillId="4" borderId="15" xfId="0" applyFont="1" applyFill="1" applyBorder="1" applyAlignment="1">
      <alignment horizontal="center" vertical="center"/>
    </xf>
    <xf numFmtId="164" fontId="9" fillId="5" borderId="4" xfId="1" applyNumberFormat="1" applyFont="1" applyFill="1" applyBorder="1"/>
    <xf numFmtId="164" fontId="9" fillId="5" borderId="45" xfId="1" applyNumberFormat="1" applyFont="1" applyFill="1" applyBorder="1"/>
    <xf numFmtId="164" fontId="9" fillId="5" borderId="20" xfId="1" applyNumberFormat="1" applyFont="1" applyFill="1" applyBorder="1"/>
    <xf numFmtId="164" fontId="10" fillId="5" borderId="13" xfId="1" applyNumberFormat="1" applyFont="1" applyFill="1" applyBorder="1" applyAlignment="1">
      <alignment horizontal="right"/>
    </xf>
    <xf numFmtId="0" fontId="10" fillId="0" borderId="49" xfId="0" applyFont="1" applyBorder="1"/>
    <xf numFmtId="164" fontId="10" fillId="0" borderId="45" xfId="1" applyNumberFormat="1" applyFont="1" applyFill="1" applyBorder="1"/>
    <xf numFmtId="164" fontId="10" fillId="0" borderId="13" xfId="1" applyNumberFormat="1" applyFont="1" applyFill="1" applyBorder="1" applyAlignment="1">
      <alignment horizontal="right"/>
    </xf>
    <xf numFmtId="0" fontId="9" fillId="4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justify" wrapText="1"/>
    </xf>
    <xf numFmtId="0" fontId="4" fillId="3" borderId="3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49" fontId="4" fillId="3" borderId="38" xfId="0" applyNumberFormat="1" applyFont="1" applyFill="1" applyBorder="1" applyAlignment="1">
      <alignment horizontal="center" vertical="center"/>
    </xf>
    <xf numFmtId="49" fontId="4" fillId="3" borderId="32" xfId="0" applyNumberFormat="1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4" borderId="4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AB-477B-8791-A75BAE4F1BB6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AB-477B-8791-A75BAE4F1BB6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AB-477B-8791-A75BAE4F1BB6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AB-477B-8791-A75BAE4F1BB6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AB-477B-8791-A75BAE4F1BB6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'JAN 25'!$C$76:$G$76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74867550</c:v>
                </c:pt>
                <c:pt idx="2">
                  <c:v>15319260.939999999</c:v>
                </c:pt>
                <c:pt idx="3">
                  <c:v>59548289.059999987</c:v>
                </c:pt>
                <c:pt idx="4">
                  <c:v>3663012.2299999995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AB-477B-8791-A75BAE4F1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038848"/>
        <c:axId val="113040384"/>
        <c:axId val="0"/>
      </c:bar3DChart>
      <c:catAx>
        <c:axId val="11303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040384"/>
        <c:crosses val="autoZero"/>
        <c:auto val="1"/>
        <c:lblAlgn val="ctr"/>
        <c:lblOffset val="100"/>
        <c:noMultiLvlLbl val="0"/>
      </c:catAx>
      <c:valAx>
        <c:axId val="11304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038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ORÇAMENTÁRIA/FEV/2025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9B-46F3-AC7F-7CB002F4FDB3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76.267.682,03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9B-46F3-AC7F-7CB002F4FDB3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22.059.381,85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9B-46F3-AC7F-7CB002F4FDB3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59.338.741,18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9B-46F3-AC7F-7CB002F4FDB3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7.612.428,61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9B-46F3-AC7F-7CB002F4FDB3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'JAN 25'!$C$76:$G$76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74867550</c:v>
                </c:pt>
                <c:pt idx="2">
                  <c:v>15319260.939999999</c:v>
                </c:pt>
                <c:pt idx="3">
                  <c:v>59548289.059999987</c:v>
                </c:pt>
                <c:pt idx="4">
                  <c:v>3663012.2299999995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9B-46F3-AC7F-7CB002F4F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319360"/>
        <c:axId val="114320896"/>
        <c:axId val="0"/>
      </c:bar3DChart>
      <c:catAx>
        <c:axId val="11431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320896"/>
        <c:crosses val="autoZero"/>
        <c:auto val="1"/>
        <c:lblAlgn val="ctr"/>
        <c:lblOffset val="100"/>
        <c:noMultiLvlLbl val="0"/>
      </c:catAx>
      <c:valAx>
        <c:axId val="11432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319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769620</xdr:colOff>
      <xdr:row>2</xdr:row>
      <xdr:rowOff>167640</xdr:rowOff>
    </xdr:to>
    <xdr:pic>
      <xdr:nvPicPr>
        <xdr:cNvPr id="1025" name="Imagem 1" descr="marca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1026" name="Gráfico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601980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83</xdr:row>
      <xdr:rowOff>45720</xdr:rowOff>
    </xdr:from>
    <xdr:to>
      <xdr:col>10</xdr:col>
      <xdr:colOff>7620</xdr:colOff>
      <xdr:row>98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topLeftCell="A64" zoomScaleNormal="100" workbookViewId="0">
      <selection activeCell="D79" sqref="D79"/>
    </sheetView>
  </sheetViews>
  <sheetFormatPr defaultRowHeight="14.5" x14ac:dyDescent="0.35"/>
  <cols>
    <col min="1" max="1" width="6.81640625" customWidth="1"/>
    <col min="2" max="2" width="36.6328125" customWidth="1"/>
    <col min="3" max="3" width="17.36328125" customWidth="1"/>
    <col min="4" max="4" width="22.81640625" customWidth="1"/>
    <col min="5" max="5" width="16.08984375" customWidth="1"/>
    <col min="6" max="7" width="16.36328125" customWidth="1"/>
    <col min="8" max="9" width="9.1796875" customWidth="1"/>
    <col min="10" max="10" width="8.54296875" customWidth="1"/>
    <col min="11" max="11" width="8.81640625" customWidth="1"/>
  </cols>
  <sheetData>
    <row r="1" spans="1:11" ht="15" x14ac:dyDescent="0.35">
      <c r="A1" s="139" t="s">
        <v>15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15" x14ac:dyDescent="0.35">
      <c r="A2" s="139" t="s">
        <v>38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15" x14ac:dyDescent="0.35">
      <c r="A3" s="139" t="s">
        <v>37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1" ht="15" x14ac:dyDescent="0.35">
      <c r="A4" s="139" t="s">
        <v>60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" thickBot="1" x14ac:dyDescent="0.4">
      <c r="A6" s="4"/>
      <c r="B6" s="7" t="s">
        <v>61</v>
      </c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1" ht="15.5" thickBot="1" x14ac:dyDescent="0.4">
      <c r="A7" s="151" t="s">
        <v>1</v>
      </c>
      <c r="B7" s="154" t="s">
        <v>2</v>
      </c>
      <c r="C7" s="157"/>
      <c r="D7" s="157"/>
      <c r="E7" s="157"/>
      <c r="F7" s="157"/>
      <c r="G7" s="158"/>
      <c r="H7" s="144" t="s">
        <v>10</v>
      </c>
      <c r="I7" s="145"/>
      <c r="J7" s="146"/>
      <c r="K7" s="147"/>
    </row>
    <row r="8" spans="1:11" ht="15" x14ac:dyDescent="0.35">
      <c r="A8" s="152"/>
      <c r="B8" s="155"/>
      <c r="C8" s="148" t="s">
        <v>17</v>
      </c>
      <c r="D8" s="142"/>
      <c r="E8" s="149" t="s">
        <v>3</v>
      </c>
      <c r="F8" s="142" t="s">
        <v>18</v>
      </c>
      <c r="G8" s="140" t="s">
        <v>19</v>
      </c>
      <c r="H8" s="8"/>
      <c r="I8" s="9"/>
      <c r="J8" s="9"/>
      <c r="K8" s="10"/>
    </row>
    <row r="9" spans="1:11" ht="31.75" customHeight="1" thickBot="1" x14ac:dyDescent="0.4">
      <c r="A9" s="153"/>
      <c r="B9" s="156"/>
      <c r="C9" s="11" t="s">
        <v>16</v>
      </c>
      <c r="D9" s="12" t="s">
        <v>25</v>
      </c>
      <c r="E9" s="150"/>
      <c r="F9" s="143"/>
      <c r="G9" s="141"/>
      <c r="H9" s="13" t="s">
        <v>11</v>
      </c>
      <c r="I9" s="14" t="s">
        <v>12</v>
      </c>
      <c r="J9" s="14" t="s">
        <v>20</v>
      </c>
      <c r="K9" s="15" t="s">
        <v>14</v>
      </c>
    </row>
    <row r="10" spans="1:11" ht="16" thickBot="1" x14ac:dyDescent="0.4">
      <c r="A10" s="133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14194782.23</v>
      </c>
      <c r="F10" s="56">
        <f>SUM(F11:F12)</f>
        <v>49147217.769999996</v>
      </c>
      <c r="G10" s="56">
        <f>SUM(G11:G12)</f>
        <v>3374239.82</v>
      </c>
      <c r="H10" s="57"/>
      <c r="I10" s="57"/>
      <c r="J10" s="16"/>
      <c r="K10" s="17"/>
    </row>
    <row r="11" spans="1:11" ht="16" thickBot="1" x14ac:dyDescent="0.4">
      <c r="A11" s="134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(D11*100)/$D$76</f>
        <v>0</v>
      </c>
    </row>
    <row r="12" spans="1:11" ht="16" thickBot="1" x14ac:dyDescent="0.4">
      <c r="A12" s="135"/>
      <c r="B12" s="45" t="s">
        <v>26</v>
      </c>
      <c r="C12" s="62">
        <v>63342000</v>
      </c>
      <c r="D12" s="62">
        <v>63342000</v>
      </c>
      <c r="E12" s="63">
        <v>14194782.23</v>
      </c>
      <c r="F12" s="62">
        <f>SUM(D12-E12)</f>
        <v>49147217.769999996</v>
      </c>
      <c r="G12" s="64">
        <v>3374239.82</v>
      </c>
      <c r="H12" s="65">
        <f>SUM(E12/D12*100)</f>
        <v>22.409747450348899</v>
      </c>
      <c r="I12" s="65">
        <f>SUM(F12/D12*100)</f>
        <v>77.590252549651098</v>
      </c>
      <c r="J12" s="54">
        <f>SUM(G12/E12*100)</f>
        <v>23.770986869165935</v>
      </c>
      <c r="K12" s="31">
        <v>81.81</v>
      </c>
    </row>
    <row r="13" spans="1:11" ht="16" thickBot="1" x14ac:dyDescent="0.4">
      <c r="A13" s="133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SUM(G14:G14)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1" ht="16" thickBot="1" x14ac:dyDescent="0.4">
      <c r="A14" s="134"/>
      <c r="B14" s="34" t="s">
        <v>29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(D14*100)/$D$76</f>
        <v>0</v>
      </c>
    </row>
    <row r="15" spans="1:11" ht="16" thickBot="1" x14ac:dyDescent="0.4">
      <c r="A15" s="133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9169.27</v>
      </c>
      <c r="F15" s="56">
        <f>SUM(F16:F17)</f>
        <v>270830.73</v>
      </c>
      <c r="G15" s="69">
        <f>SUM(G16:G17)</f>
        <v>8573.9</v>
      </c>
      <c r="H15" s="70"/>
      <c r="I15" s="57"/>
      <c r="J15" s="16"/>
      <c r="K15" s="23"/>
    </row>
    <row r="16" spans="1:11" ht="15.5" x14ac:dyDescent="0.35">
      <c r="A16" s="134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(D16*100)/$D$76</f>
        <v>0</v>
      </c>
    </row>
    <row r="17" spans="1:11" ht="16" thickBot="1" x14ac:dyDescent="0.4">
      <c r="A17" s="135"/>
      <c r="B17" s="35" t="s">
        <v>28</v>
      </c>
      <c r="C17" s="72">
        <v>280000</v>
      </c>
      <c r="D17" s="72">
        <v>280000</v>
      </c>
      <c r="E17" s="73">
        <v>9169.27</v>
      </c>
      <c r="F17" s="72">
        <f>SUM(D17-E17)</f>
        <v>270830.73</v>
      </c>
      <c r="G17" s="73">
        <v>8573.9</v>
      </c>
      <c r="H17" s="74">
        <f>SUM(E17/D17*100)</f>
        <v>3.2747392857142859</v>
      </c>
      <c r="I17" s="74">
        <f>SUM(F17/D17*100)</f>
        <v>96.72526071428571</v>
      </c>
      <c r="J17" s="21">
        <f>SUM(G17/E17*100)</f>
        <v>93.506898586256042</v>
      </c>
      <c r="K17" s="22">
        <v>0.4</v>
      </c>
    </row>
    <row r="18" spans="1:11" ht="16" thickBot="1" x14ac:dyDescent="0.4">
      <c r="A18" s="133">
        <v>802</v>
      </c>
      <c r="B18" s="25" t="s">
        <v>21</v>
      </c>
      <c r="C18" s="67">
        <f>SUM(C19:C21)</f>
        <v>7063480</v>
      </c>
      <c r="D18" s="56">
        <f>SUM(D19:D21)</f>
        <v>7063480</v>
      </c>
      <c r="E18" s="56">
        <f>SUM(E19:E21)</f>
        <v>970994.24</v>
      </c>
      <c r="F18" s="56">
        <f>SUM(F19:F21)</f>
        <v>6092485.7599999998</v>
      </c>
      <c r="G18" s="67">
        <f>SUM(G19:G21)</f>
        <v>275548.51</v>
      </c>
      <c r="H18" s="57"/>
      <c r="I18" s="57"/>
      <c r="J18" s="16"/>
      <c r="K18" s="23"/>
    </row>
    <row r="19" spans="1:11" ht="15.5" x14ac:dyDescent="0.35">
      <c r="A19" s="134"/>
      <c r="B19" s="34" t="s">
        <v>26</v>
      </c>
      <c r="C19" s="52">
        <v>2889480</v>
      </c>
      <c r="D19" s="52">
        <v>2889480</v>
      </c>
      <c r="E19" s="60">
        <v>227877</v>
      </c>
      <c r="F19" s="52">
        <f>SUM(D19-E19)</f>
        <v>2661603</v>
      </c>
      <c r="G19" s="60">
        <v>0</v>
      </c>
      <c r="H19" s="68">
        <f>SUM(E19/D19*100)</f>
        <v>7.8864363138004077</v>
      </c>
      <c r="I19" s="68">
        <f t="shared" ref="I19:J21" si="0">SUM(F19/D19*100)</f>
        <v>92.113563686199598</v>
      </c>
      <c r="J19" s="24">
        <f t="shared" si="0"/>
        <v>0</v>
      </c>
      <c r="K19" s="20">
        <v>4.5</v>
      </c>
    </row>
    <row r="20" spans="1:11" ht="16" thickBot="1" x14ac:dyDescent="0.4">
      <c r="A20" s="134"/>
      <c r="B20" s="35" t="s">
        <v>58</v>
      </c>
      <c r="C20" s="75">
        <v>0</v>
      </c>
      <c r="D20" s="75">
        <v>0</v>
      </c>
      <c r="E20" s="73">
        <v>0</v>
      </c>
      <c r="F20" s="75">
        <f>SUM(D20-E20)</f>
        <v>0</v>
      </c>
      <c r="G20" s="73">
        <v>0</v>
      </c>
      <c r="H20" s="61" t="e">
        <f>SUM(E20/D20*100)</f>
        <v>#DIV/0!</v>
      </c>
      <c r="I20" s="61" t="e">
        <f t="shared" si="0"/>
        <v>#DIV/0!</v>
      </c>
      <c r="J20" s="18" t="e">
        <f t="shared" si="0"/>
        <v>#DIV/0!</v>
      </c>
      <c r="K20" s="22">
        <f>(D20*100)/$D$76</f>
        <v>0</v>
      </c>
    </row>
    <row r="21" spans="1:11" ht="16" thickBot="1" x14ac:dyDescent="0.4">
      <c r="A21" s="135"/>
      <c r="B21" s="46" t="s">
        <v>27</v>
      </c>
      <c r="C21" s="76">
        <v>4174000</v>
      </c>
      <c r="D21" s="76">
        <v>4174000</v>
      </c>
      <c r="E21" s="77">
        <v>743117.24</v>
      </c>
      <c r="F21" s="76">
        <f>SUM(D21-E21)</f>
        <v>3430882.76</v>
      </c>
      <c r="G21" s="77">
        <v>275548.51</v>
      </c>
      <c r="H21" s="74">
        <f>SUM(E21/D21*100)</f>
        <v>17.803479635840919</v>
      </c>
      <c r="I21" s="74">
        <f t="shared" si="0"/>
        <v>82.19652036415907</v>
      </c>
      <c r="J21" s="21">
        <f t="shared" si="0"/>
        <v>37.080085774890648</v>
      </c>
      <c r="K21" s="26">
        <v>4.2699999999999996</v>
      </c>
    </row>
    <row r="22" spans="1:11" ht="16" thickBot="1" x14ac:dyDescent="0.4">
      <c r="A22" s="133">
        <v>37</v>
      </c>
      <c r="B22" s="25" t="s">
        <v>43</v>
      </c>
      <c r="C22" s="67">
        <f>SUM(C23:C27)</f>
        <v>751980</v>
      </c>
      <c r="D22" s="56">
        <f>SUM(D23:D27)</f>
        <v>751980</v>
      </c>
      <c r="E22" s="56">
        <f>SUM(E23:E27)</f>
        <v>59003.1</v>
      </c>
      <c r="F22" s="56">
        <f>SUM(F23:F27)</f>
        <v>692976.9</v>
      </c>
      <c r="G22" s="67">
        <f>SUM(G23:G27)</f>
        <v>4650</v>
      </c>
      <c r="H22" s="57"/>
      <c r="I22" s="57"/>
      <c r="J22" s="16"/>
      <c r="K22" s="23"/>
    </row>
    <row r="23" spans="1:11" ht="15.5" x14ac:dyDescent="0.35">
      <c r="A23" s="134"/>
      <c r="B23" s="34" t="s">
        <v>45</v>
      </c>
      <c r="C23" s="52">
        <v>520000</v>
      </c>
      <c r="D23" s="52">
        <v>520000</v>
      </c>
      <c r="E23" s="60">
        <v>59003.1</v>
      </c>
      <c r="F23" s="52">
        <f>SUM(D23-E23)</f>
        <v>460996.9</v>
      </c>
      <c r="G23" s="60">
        <v>4650</v>
      </c>
      <c r="H23" s="68">
        <f>SUM(E23/D23*100)</f>
        <v>11.34675</v>
      </c>
      <c r="I23" s="68">
        <f t="shared" ref="I23:J27" si="1">SUM(F23/D23*100)</f>
        <v>88.65325</v>
      </c>
      <c r="J23" s="27">
        <f t="shared" si="1"/>
        <v>7.8809418488181127</v>
      </c>
      <c r="K23" s="20">
        <f>(D23*100)/$D$76</f>
        <v>0.69455992616293705</v>
      </c>
    </row>
    <row r="24" spans="1:11" ht="16" thickBot="1" x14ac:dyDescent="0.4">
      <c r="A24" s="134"/>
      <c r="B24" s="35" t="s">
        <v>46</v>
      </c>
      <c r="C24" s="72">
        <v>100000</v>
      </c>
      <c r="D24" s="72">
        <v>100000</v>
      </c>
      <c r="E24" s="73">
        <v>0</v>
      </c>
      <c r="F24" s="72">
        <f>SUM(D24-E24)</f>
        <v>100000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(D24*100)/$D$76</f>
        <v>0.13356921656979559</v>
      </c>
    </row>
    <row r="25" spans="1:11" ht="16" thickBot="1" x14ac:dyDescent="0.4">
      <c r="A25" s="134"/>
      <c r="B25" s="46" t="s">
        <v>47</v>
      </c>
      <c r="C25" s="78">
        <v>0</v>
      </c>
      <c r="D25" s="78">
        <v>0</v>
      </c>
      <c r="E25" s="77">
        <v>0</v>
      </c>
      <c r="F25" s="73">
        <v>0</v>
      </c>
      <c r="G25" s="73">
        <v>0</v>
      </c>
      <c r="H25" s="61" t="e">
        <f>SUM(E25/D25*100)</f>
        <v>#DIV/0!</v>
      </c>
      <c r="I25" s="74" t="e">
        <f t="shared" si="1"/>
        <v>#DIV/0!</v>
      </c>
      <c r="J25" s="28" t="e">
        <f t="shared" si="1"/>
        <v>#DIV/0!</v>
      </c>
      <c r="K25" s="22">
        <f>(D25*100)/$D$76</f>
        <v>0</v>
      </c>
    </row>
    <row r="26" spans="1:11" ht="16" thickBot="1" x14ac:dyDescent="0.4">
      <c r="A26" s="134"/>
      <c r="B26" s="46" t="s">
        <v>51</v>
      </c>
      <c r="C26" s="78">
        <v>0</v>
      </c>
      <c r="D26" s="78">
        <v>0</v>
      </c>
      <c r="E26" s="77">
        <v>0</v>
      </c>
      <c r="F26" s="77">
        <v>0</v>
      </c>
      <c r="G26" s="77">
        <v>0</v>
      </c>
      <c r="H26" s="61" t="e">
        <f>SUM(E26/D26*100)</f>
        <v>#DIV/0!</v>
      </c>
      <c r="I26" s="74" t="e">
        <f t="shared" si="1"/>
        <v>#DIV/0!</v>
      </c>
      <c r="J26" s="28" t="e">
        <f t="shared" si="1"/>
        <v>#DIV/0!</v>
      </c>
      <c r="K26" s="22">
        <f>(D26*100)/$D$76</f>
        <v>0</v>
      </c>
    </row>
    <row r="27" spans="1:11" ht="16" thickBot="1" x14ac:dyDescent="0.4">
      <c r="A27" s="135"/>
      <c r="B27" s="46" t="s">
        <v>33</v>
      </c>
      <c r="C27" s="76">
        <v>131980</v>
      </c>
      <c r="D27" s="76">
        <v>131980</v>
      </c>
      <c r="E27" s="77">
        <v>0</v>
      </c>
      <c r="F27" s="76">
        <f>SUM(D27-E27)</f>
        <v>131980</v>
      </c>
      <c r="G27" s="77">
        <v>0</v>
      </c>
      <c r="H27" s="61">
        <f>SUM(E27/D27*100)</f>
        <v>0</v>
      </c>
      <c r="I27" s="74">
        <f t="shared" si="1"/>
        <v>100</v>
      </c>
      <c r="J27" s="28" t="e">
        <f t="shared" si="1"/>
        <v>#DIV/0!</v>
      </c>
      <c r="K27" s="26">
        <f>(D27*100)/$D$76</f>
        <v>0.17628465202881621</v>
      </c>
    </row>
    <row r="28" spans="1:11" ht="16" thickBot="1" x14ac:dyDescent="0.4">
      <c r="A28" s="133">
        <v>38</v>
      </c>
      <c r="B28" s="25" t="s">
        <v>59</v>
      </c>
      <c r="C28" s="67">
        <f>SUM(C29:C33)</f>
        <v>155090</v>
      </c>
      <c r="D28" s="56">
        <f>SUM(D29:D33)</f>
        <v>155090</v>
      </c>
      <c r="E28" s="67">
        <f>SUM(E29:E33)</f>
        <v>0</v>
      </c>
      <c r="F28" s="56">
        <f>SUM(F29:F33)</f>
        <v>155090</v>
      </c>
      <c r="G28" s="67">
        <f>SUM(G29:G33)</f>
        <v>0</v>
      </c>
      <c r="H28" s="57"/>
      <c r="I28" s="57"/>
      <c r="J28" s="16"/>
      <c r="K28" s="23"/>
    </row>
    <row r="29" spans="1:11" ht="15.5" x14ac:dyDescent="0.35">
      <c r="A29" s="134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(D29*100)/$D$76</f>
        <v>0.20035382485469339</v>
      </c>
    </row>
    <row r="30" spans="1:11" ht="15.5" x14ac:dyDescent="0.35">
      <c r="A30" s="134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(D30*100)/$D$76</f>
        <v>1.3356921656979559E-3</v>
      </c>
    </row>
    <row r="31" spans="1:11" ht="15.5" x14ac:dyDescent="0.35">
      <c r="A31" s="134"/>
      <c r="B31" s="48" t="s">
        <v>47</v>
      </c>
      <c r="C31" s="84">
        <v>0</v>
      </c>
      <c r="D31" s="84">
        <v>0</v>
      </c>
      <c r="E31" s="64">
        <v>0</v>
      </c>
      <c r="F31" s="84">
        <v>0</v>
      </c>
      <c r="G31" s="81">
        <v>0</v>
      </c>
      <c r="H31" s="85" t="e">
        <f>SUM(E31/D31*100)</f>
        <v>#DIV/0!</v>
      </c>
      <c r="I31" s="65" t="e">
        <f t="shared" si="3"/>
        <v>#DIV/0!</v>
      </c>
      <c r="J31" s="29" t="e">
        <f t="shared" si="3"/>
        <v>#DIV/0!</v>
      </c>
      <c r="K31" s="31">
        <f>(D31*100)/$D$76</f>
        <v>0</v>
      </c>
    </row>
    <row r="32" spans="1:11" ht="15.5" x14ac:dyDescent="0.35">
      <c r="A32" s="134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(D32*100)/$D$76</f>
        <v>0</v>
      </c>
    </row>
    <row r="33" spans="1:11" ht="16" thickBot="1" x14ac:dyDescent="0.4">
      <c r="A33" s="135"/>
      <c r="B33" s="35" t="s">
        <v>26</v>
      </c>
      <c r="C33" s="72">
        <v>4090</v>
      </c>
      <c r="D33" s="72">
        <v>4090</v>
      </c>
      <c r="E33" s="73">
        <v>0</v>
      </c>
      <c r="F33" s="75">
        <f t="shared" si="2"/>
        <v>4090</v>
      </c>
      <c r="G33" s="73">
        <v>0</v>
      </c>
      <c r="H33" s="61">
        <f>SUM(E33/D33*100)</f>
        <v>0</v>
      </c>
      <c r="I33" s="74">
        <f t="shared" si="3"/>
        <v>100</v>
      </c>
      <c r="J33" s="28" t="e">
        <f t="shared" si="3"/>
        <v>#DIV/0!</v>
      </c>
      <c r="K33" s="22">
        <f>(D33*100)/$D$76</f>
        <v>5.4629809577046396E-3</v>
      </c>
    </row>
    <row r="34" spans="1:11" ht="16" thickBot="1" x14ac:dyDescent="0.4">
      <c r="A34" s="133">
        <v>92</v>
      </c>
      <c r="B34" s="25" t="s">
        <v>42</v>
      </c>
      <c r="C34" s="56">
        <f>SUM(C35)</f>
        <v>100000</v>
      </c>
      <c r="D34" s="56">
        <f>SUM(D35)</f>
        <v>100000</v>
      </c>
      <c r="E34" s="67">
        <f>SUM(E35)</f>
        <v>0</v>
      </c>
      <c r="F34" s="86">
        <f t="shared" si="2"/>
        <v>100000</v>
      </c>
      <c r="G34" s="67">
        <f>SUM(G35)</f>
        <v>0</v>
      </c>
      <c r="H34" s="57"/>
      <c r="I34" s="57"/>
      <c r="J34" s="16"/>
      <c r="K34" s="23"/>
    </row>
    <row r="35" spans="1:11" ht="16" thickBot="1" x14ac:dyDescent="0.4">
      <c r="A35" s="135"/>
      <c r="B35" s="46" t="s">
        <v>30</v>
      </c>
      <c r="C35" s="76">
        <v>100000</v>
      </c>
      <c r="D35" s="76">
        <v>100000</v>
      </c>
      <c r="E35" s="87">
        <v>0</v>
      </c>
      <c r="F35" s="76">
        <f t="shared" si="2"/>
        <v>100000</v>
      </c>
      <c r="G35" s="88">
        <v>0</v>
      </c>
      <c r="H35" s="89">
        <f>SUM(E35/D35*100)</f>
        <v>0</v>
      </c>
      <c r="I35" s="90">
        <f>SUM(F35/D35*100)</f>
        <v>100</v>
      </c>
      <c r="J35" s="32" t="e">
        <f>SUM(G35/E35*100)</f>
        <v>#DIV/0!</v>
      </c>
      <c r="K35" s="26">
        <f>(D35*100)/$D$76</f>
        <v>0.13356921656979559</v>
      </c>
    </row>
    <row r="36" spans="1:11" ht="16" thickBot="1" x14ac:dyDescent="0.4">
      <c r="A36" s="133">
        <v>39</v>
      </c>
      <c r="B36" s="25" t="s">
        <v>41</v>
      </c>
      <c r="C36" s="91">
        <f>SUM(C37+C40)</f>
        <v>300000</v>
      </c>
      <c r="D36" s="67">
        <f>SUM(D37:D40)</f>
        <v>300000</v>
      </c>
      <c r="E36" s="67">
        <f>SUM(E37:E40)</f>
        <v>5000</v>
      </c>
      <c r="F36" s="92">
        <f t="shared" si="2"/>
        <v>295000</v>
      </c>
      <c r="G36" s="67">
        <f>SUM(G37:G40)</f>
        <v>0</v>
      </c>
      <c r="H36" s="57"/>
      <c r="I36" s="57"/>
      <c r="J36" s="16"/>
      <c r="K36" s="23"/>
    </row>
    <row r="37" spans="1:11" ht="16" thickBot="1" x14ac:dyDescent="0.4">
      <c r="A37" s="134"/>
      <c r="B37" s="33" t="s">
        <v>28</v>
      </c>
      <c r="C37" s="93">
        <v>200000</v>
      </c>
      <c r="D37" s="93">
        <v>200000</v>
      </c>
      <c r="E37" s="94">
        <v>5000</v>
      </c>
      <c r="F37" s="76">
        <f t="shared" si="2"/>
        <v>195000</v>
      </c>
      <c r="G37" s="95">
        <v>0</v>
      </c>
      <c r="H37" s="89">
        <f>SUM(E37/D37*100)</f>
        <v>2.5</v>
      </c>
      <c r="I37" s="90">
        <f t="shared" ref="I37:J40" si="4">SUM(F37/D37*100)</f>
        <v>97.5</v>
      </c>
      <c r="J37" s="32">
        <f t="shared" si="4"/>
        <v>0</v>
      </c>
      <c r="K37" s="26">
        <f>(D37*100)/$D$76</f>
        <v>0.26713843313959118</v>
      </c>
    </row>
    <row r="38" spans="1:11" ht="16" thickBot="1" x14ac:dyDescent="0.4">
      <c r="A38" s="134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(D38*100)/$D$76</f>
        <v>0</v>
      </c>
    </row>
    <row r="39" spans="1:11" ht="16" thickBot="1" x14ac:dyDescent="0.4">
      <c r="A39" s="134"/>
      <c r="B39" s="33" t="s">
        <v>53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(D39*100)/$D$76</f>
        <v>0</v>
      </c>
    </row>
    <row r="40" spans="1:11" ht="16" thickBot="1" x14ac:dyDescent="0.4">
      <c r="A40" s="135"/>
      <c r="B40" s="46" t="s">
        <v>30</v>
      </c>
      <c r="C40" s="76">
        <v>100000</v>
      </c>
      <c r="D40" s="76">
        <v>100000</v>
      </c>
      <c r="E40" s="78">
        <v>0</v>
      </c>
      <c r="F40" s="76">
        <f t="shared" si="2"/>
        <v>100000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(D40*100)/$D$76</f>
        <v>0.13356921656979559</v>
      </c>
    </row>
    <row r="41" spans="1:11" ht="16" thickBot="1" x14ac:dyDescent="0.4">
      <c r="A41" s="136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0</v>
      </c>
      <c r="H41" s="57"/>
      <c r="I41" s="57"/>
      <c r="J41" s="16"/>
      <c r="K41" s="23"/>
    </row>
    <row r="42" spans="1:11" ht="15.5" x14ac:dyDescent="0.35">
      <c r="A42" s="137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(D42*100)/$D$76</f>
        <v>0</v>
      </c>
    </row>
    <row r="43" spans="1:11" ht="15.5" x14ac:dyDescent="0.35">
      <c r="A43" s="137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0</v>
      </c>
      <c r="H43" s="82">
        <f>SUM(E43/D43*100)</f>
        <v>2.08</v>
      </c>
      <c r="I43" s="83">
        <f t="shared" si="5"/>
        <v>97.92</v>
      </c>
      <c r="J43" s="29">
        <f t="shared" si="5"/>
        <v>0</v>
      </c>
      <c r="K43" s="30">
        <f>(D43*100)/$D$76</f>
        <v>2.0035382485469339E-2</v>
      </c>
    </row>
    <row r="44" spans="1:11" ht="16" thickBot="1" x14ac:dyDescent="0.4">
      <c r="A44" s="138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(D44*100)/$D$76</f>
        <v>0</v>
      </c>
    </row>
    <row r="45" spans="1:11" ht="16" thickBot="1" x14ac:dyDescent="0.4">
      <c r="A45" s="133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10500</v>
      </c>
      <c r="F45" s="56">
        <f>SUM(F46:F47)</f>
        <v>44500</v>
      </c>
      <c r="G45" s="67">
        <f>SUM(G46:G47)</f>
        <v>0</v>
      </c>
      <c r="H45" s="57"/>
      <c r="I45" s="57"/>
      <c r="J45" s="16"/>
      <c r="K45" s="23"/>
    </row>
    <row r="46" spans="1:11" ht="15.5" x14ac:dyDescent="0.35">
      <c r="A46" s="134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(D46*100)/$D$76</f>
        <v>0</v>
      </c>
    </row>
    <row r="47" spans="1:11" ht="16" thickBot="1" x14ac:dyDescent="0.4">
      <c r="A47" s="135"/>
      <c r="B47" s="35" t="s">
        <v>32</v>
      </c>
      <c r="C47" s="72">
        <v>55000</v>
      </c>
      <c r="D47" s="72">
        <v>55000</v>
      </c>
      <c r="E47" s="72">
        <v>10500</v>
      </c>
      <c r="F47" s="72">
        <f>SUM(D47-E47)</f>
        <v>44500</v>
      </c>
      <c r="G47" s="102">
        <v>0</v>
      </c>
      <c r="H47" s="74">
        <f>SUM(E47/D47*100)</f>
        <v>19.090909090909093</v>
      </c>
      <c r="I47" s="74">
        <f>SUM(F47/D47*100)</f>
        <v>80.909090909090907</v>
      </c>
      <c r="J47" s="28">
        <f>SUM(G47/E47*100)</f>
        <v>0</v>
      </c>
      <c r="K47" s="22">
        <f>(D47*100)/$D$76</f>
        <v>7.3463069113387569E-2</v>
      </c>
    </row>
    <row r="48" spans="1:11" ht="16" thickBot="1" x14ac:dyDescent="0.4">
      <c r="A48" s="133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10500</v>
      </c>
      <c r="F48" s="56">
        <f>SUM(F49:F50)</f>
        <v>39500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134"/>
      <c r="B49" s="34" t="s">
        <v>46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(D49*100)/$D$76</f>
        <v>0</v>
      </c>
    </row>
    <row r="50" spans="1:11" ht="16" thickBot="1" x14ac:dyDescent="0.4">
      <c r="A50" s="135"/>
      <c r="B50" s="35" t="s">
        <v>31</v>
      </c>
      <c r="C50" s="72">
        <v>50000</v>
      </c>
      <c r="D50" s="72">
        <v>50000</v>
      </c>
      <c r="E50" s="72">
        <v>10500</v>
      </c>
      <c r="F50" s="72">
        <f>SUM(D50-E50)</f>
        <v>39500</v>
      </c>
      <c r="G50" s="102">
        <v>0</v>
      </c>
      <c r="H50" s="74">
        <f>SUM(E50/D50*100)</f>
        <v>21</v>
      </c>
      <c r="I50" s="74">
        <f>SUM(F50/D50*100)</f>
        <v>79</v>
      </c>
      <c r="J50" s="28">
        <f>SUM(G50/E50*100)</f>
        <v>0</v>
      </c>
      <c r="K50" s="22">
        <f>(D50*100)/$D$76</f>
        <v>6.6784608284897795E-2</v>
      </c>
    </row>
    <row r="51" spans="1:11" ht="16" thickBot="1" x14ac:dyDescent="0.4">
      <c r="A51" s="133">
        <v>57</v>
      </c>
      <c r="B51" s="25" t="s">
        <v>7</v>
      </c>
      <c r="C51" s="67">
        <f>SUM(C52:C55)</f>
        <v>500000</v>
      </c>
      <c r="D51" s="103">
        <f>SUM(D52:D55)</f>
        <v>500000</v>
      </c>
      <c r="E51" s="67">
        <f>SUM(E52:E55)</f>
        <v>0</v>
      </c>
      <c r="F51" s="56">
        <f>SUM(F52:F55)</f>
        <v>500000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134"/>
      <c r="B52" s="34" t="s">
        <v>30</v>
      </c>
      <c r="C52" s="52">
        <v>200000</v>
      </c>
      <c r="D52" s="52">
        <v>200000</v>
      </c>
      <c r="E52" s="59">
        <v>0</v>
      </c>
      <c r="F52" s="52">
        <f>SUM(D52-E52)</f>
        <v>200000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(D52*100)/$D$76</f>
        <v>0.26713843313959118</v>
      </c>
    </row>
    <row r="53" spans="1:11" ht="15.5" x14ac:dyDescent="0.35">
      <c r="A53" s="134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(D53*100)/$D$76</f>
        <v>0</v>
      </c>
    </row>
    <row r="54" spans="1:11" ht="15.5" x14ac:dyDescent="0.35">
      <c r="A54" s="134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(D54*100)/$D$76</f>
        <v>0</v>
      </c>
    </row>
    <row r="55" spans="1:11" ht="16" thickBot="1" x14ac:dyDescent="0.4">
      <c r="A55" s="135"/>
      <c r="B55" s="35" t="s">
        <v>31</v>
      </c>
      <c r="C55" s="72">
        <v>300000</v>
      </c>
      <c r="D55" s="72">
        <v>300000</v>
      </c>
      <c r="E55" s="80">
        <v>0</v>
      </c>
      <c r="F55" s="72">
        <f>SUM(D55-E55)</f>
        <v>300000</v>
      </c>
      <c r="G55" s="75">
        <v>0</v>
      </c>
      <c r="H55" s="74">
        <f>SUM(E55/D55*100)</f>
        <v>0</v>
      </c>
      <c r="I55" s="74">
        <f t="shared" si="6"/>
        <v>100</v>
      </c>
      <c r="J55" s="28" t="e">
        <f t="shared" si="6"/>
        <v>#DIV/0!</v>
      </c>
      <c r="K55" s="22">
        <f>(D55*100)/$D$76</f>
        <v>0.40070764970938677</v>
      </c>
    </row>
    <row r="56" spans="1:11" ht="16" thickBot="1" x14ac:dyDescent="0.4">
      <c r="A56" s="133">
        <v>806</v>
      </c>
      <c r="B56" s="25" t="s">
        <v>48</v>
      </c>
      <c r="C56" s="91">
        <f>SUM(C57:C60)</f>
        <v>900000</v>
      </c>
      <c r="D56" s="56">
        <f>SUM(D57:D60)</f>
        <v>900000</v>
      </c>
      <c r="E56" s="67">
        <f>SUM(E57:E60)</f>
        <v>44000</v>
      </c>
      <c r="F56" s="56">
        <f>SUM(F57:F60)</f>
        <v>856000</v>
      </c>
      <c r="G56" s="67">
        <f>SUM(G57:G60)</f>
        <v>0</v>
      </c>
      <c r="H56" s="57"/>
      <c r="I56" s="57"/>
      <c r="J56" s="16"/>
      <c r="K56" s="23"/>
    </row>
    <row r="57" spans="1:11" ht="15.5" x14ac:dyDescent="0.35">
      <c r="A57" s="134"/>
      <c r="B57" s="34" t="s">
        <v>49</v>
      </c>
      <c r="C57" s="52">
        <v>200000</v>
      </c>
      <c r="D57" s="52">
        <v>200000</v>
      </c>
      <c r="E57" s="60">
        <v>0</v>
      </c>
      <c r="F57" s="52">
        <f>SUM(D57-E57)</f>
        <v>200000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(D57*100)/$D$76</f>
        <v>0.26713843313959118</v>
      </c>
    </row>
    <row r="58" spans="1:11" ht="15.5" x14ac:dyDescent="0.35">
      <c r="A58" s="134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(D58*100)/$D$76</f>
        <v>0</v>
      </c>
    </row>
    <row r="59" spans="1:11" ht="15.5" x14ac:dyDescent="0.35">
      <c r="A59" s="134"/>
      <c r="B59" s="48" t="s">
        <v>47</v>
      </c>
      <c r="C59" s="84">
        <v>0</v>
      </c>
      <c r="D59" s="84">
        <v>0</v>
      </c>
      <c r="E59" s="64">
        <v>0</v>
      </c>
      <c r="F59" s="84">
        <v>0</v>
      </c>
      <c r="G59" s="84">
        <v>0</v>
      </c>
      <c r="H59" s="82" t="e">
        <f>SUM(E59/D59*100)</f>
        <v>#DIV/0!</v>
      </c>
      <c r="I59" s="83" t="e">
        <f t="shared" si="7"/>
        <v>#DIV/0!</v>
      </c>
      <c r="J59" s="29" t="e">
        <f t="shared" si="7"/>
        <v>#DIV/0!</v>
      </c>
      <c r="K59" s="31">
        <v>0.45</v>
      </c>
    </row>
    <row r="60" spans="1:11" ht="16" thickBot="1" x14ac:dyDescent="0.4">
      <c r="A60" s="135"/>
      <c r="B60" s="35" t="s">
        <v>31</v>
      </c>
      <c r="C60" s="72">
        <v>700000</v>
      </c>
      <c r="D60" s="72">
        <v>700000</v>
      </c>
      <c r="E60" s="73">
        <v>44000</v>
      </c>
      <c r="F60" s="72">
        <f>SUM(D60-E60)</f>
        <v>656000</v>
      </c>
      <c r="G60" s="73">
        <v>0</v>
      </c>
      <c r="H60" s="74">
        <f>SUM(E60/D60*100)</f>
        <v>6.2857142857142865</v>
      </c>
      <c r="I60" s="74">
        <f t="shared" si="7"/>
        <v>93.714285714285722</v>
      </c>
      <c r="J60" s="28">
        <f t="shared" si="7"/>
        <v>0</v>
      </c>
      <c r="K60" s="22">
        <v>0.4</v>
      </c>
    </row>
    <row r="61" spans="1:11" ht="16" thickBot="1" x14ac:dyDescent="0.4">
      <c r="A61" s="136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137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138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(D63*100)/$D$76</f>
        <v>0</v>
      </c>
    </row>
    <row r="64" spans="1:11" ht="16" thickBot="1" x14ac:dyDescent="0.4">
      <c r="A64" s="133">
        <v>73</v>
      </c>
      <c r="B64" s="25" t="s">
        <v>39</v>
      </c>
      <c r="C64" s="56">
        <f>SUM(C65:C67)</f>
        <v>500000</v>
      </c>
      <c r="D64" s="56">
        <f>SUM(D65:D67)</f>
        <v>500000</v>
      </c>
      <c r="E64" s="67">
        <f>SUM(E65:E67)</f>
        <v>0</v>
      </c>
      <c r="F64" s="67">
        <f>SUM(F65:F67)</f>
        <v>500000</v>
      </c>
      <c r="G64" s="67">
        <f>SUM(G65:G67)</f>
        <v>0</v>
      </c>
      <c r="H64" s="57"/>
      <c r="I64" s="57"/>
      <c r="J64" s="16"/>
      <c r="K64" s="23"/>
    </row>
    <row r="65" spans="1:11" ht="15.5" x14ac:dyDescent="0.35">
      <c r="A65" s="134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(D65*100)/$D$76</f>
        <v>0</v>
      </c>
    </row>
    <row r="66" spans="1:11" ht="15.5" x14ac:dyDescent="0.35">
      <c r="A66" s="134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135"/>
      <c r="B67" s="35" t="s">
        <v>31</v>
      </c>
      <c r="C67" s="72">
        <v>500000</v>
      </c>
      <c r="D67" s="72">
        <v>500000</v>
      </c>
      <c r="E67" s="75">
        <v>0</v>
      </c>
      <c r="F67" s="75">
        <f>SUM(D67-E67)</f>
        <v>500000</v>
      </c>
      <c r="G67" s="106">
        <v>0</v>
      </c>
      <c r="H67" s="74">
        <f>SUM(E67/D67*100)</f>
        <v>0</v>
      </c>
      <c r="I67" s="74">
        <f t="shared" si="8"/>
        <v>100</v>
      </c>
      <c r="J67" s="28" t="e">
        <f t="shared" si="8"/>
        <v>#DIV/0!</v>
      </c>
      <c r="K67" s="22">
        <f>(D67*100)/$D$76</f>
        <v>0.66784608284897795</v>
      </c>
    </row>
    <row r="68" spans="1:11" ht="16" thickBot="1" x14ac:dyDescent="0.4">
      <c r="A68" s="133">
        <v>76</v>
      </c>
      <c r="B68" s="25" t="s">
        <v>9</v>
      </c>
      <c r="C68" s="56">
        <f>SUM(C69:C70)</f>
        <v>600000</v>
      </c>
      <c r="D68" s="67">
        <f>SUM(D69:D71)</f>
        <v>600000</v>
      </c>
      <c r="E68" s="67">
        <f>SUM(E69:E71)</f>
        <v>0</v>
      </c>
      <c r="F68" s="67">
        <f>SUM(F69:F70)</f>
        <v>600000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134"/>
      <c r="B69" s="44" t="s">
        <v>28</v>
      </c>
      <c r="C69" s="58">
        <v>0</v>
      </c>
      <c r="D69" s="58">
        <v>0</v>
      </c>
      <c r="E69" s="58">
        <v>0</v>
      </c>
      <c r="F69" s="59">
        <f>SUM(D69-E69)</f>
        <v>0</v>
      </c>
      <c r="G69" s="58">
        <v>0</v>
      </c>
      <c r="H69" s="71" t="e">
        <f>SUM(E69/D69*100)</f>
        <v>#DIV/0!</v>
      </c>
      <c r="I69" s="68" t="e">
        <f t="shared" ref="I69:J71" si="9">SUM(F69/D69*100)</f>
        <v>#DIV/0!</v>
      </c>
      <c r="J69" s="27" t="e">
        <f t="shared" si="9"/>
        <v>#DIV/0!</v>
      </c>
      <c r="K69" s="20">
        <f>(D69*100)/$D$76</f>
        <v>0</v>
      </c>
    </row>
    <row r="70" spans="1:11" ht="15.5" x14ac:dyDescent="0.35">
      <c r="A70" s="134"/>
      <c r="B70" s="47" t="s">
        <v>49</v>
      </c>
      <c r="C70" s="79">
        <v>600000</v>
      </c>
      <c r="D70" s="79">
        <v>600000</v>
      </c>
      <c r="E70" s="80">
        <v>0</v>
      </c>
      <c r="F70" s="79">
        <f>SUM(D70-E70)</f>
        <v>600000</v>
      </c>
      <c r="G70" s="80">
        <v>0</v>
      </c>
      <c r="H70" s="82">
        <f>SUM(E70/D70*100)</f>
        <v>0</v>
      </c>
      <c r="I70" s="107">
        <f t="shared" si="9"/>
        <v>100</v>
      </c>
      <c r="J70" s="29" t="e">
        <f t="shared" si="9"/>
        <v>#DIV/0!</v>
      </c>
      <c r="K70" s="30">
        <v>1.83</v>
      </c>
    </row>
    <row r="71" spans="1:11" ht="16" thickBot="1" x14ac:dyDescent="0.4">
      <c r="A71" s="135"/>
      <c r="B71" s="45" t="s">
        <v>56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133">
        <v>75</v>
      </c>
      <c r="B72" s="25" t="s">
        <v>50</v>
      </c>
      <c r="C72" s="69">
        <f>SUM(C73:C75)</f>
        <v>255000</v>
      </c>
      <c r="D72" s="103">
        <f>SUM(D73:D75)</f>
        <v>255000</v>
      </c>
      <c r="E72" s="56">
        <f>SUM(E73:E75)</f>
        <v>15000.1</v>
      </c>
      <c r="F72" s="56">
        <f>SUM(F73:F75)</f>
        <v>239999.9</v>
      </c>
      <c r="G72" s="67">
        <f>SUM(G73:G75)</f>
        <v>0</v>
      </c>
      <c r="H72" s="109"/>
      <c r="I72" s="109"/>
      <c r="J72" s="37"/>
      <c r="K72" s="23"/>
    </row>
    <row r="73" spans="1:11" ht="15.5" x14ac:dyDescent="0.35">
      <c r="A73" s="134"/>
      <c r="B73" s="50" t="s">
        <v>34</v>
      </c>
      <c r="C73" s="110">
        <v>205000</v>
      </c>
      <c r="D73" s="110">
        <v>205000</v>
      </c>
      <c r="E73" s="111">
        <v>15000.1</v>
      </c>
      <c r="F73" s="52">
        <f>SUM(D73-E73)</f>
        <v>189999.9</v>
      </c>
      <c r="G73" s="60">
        <v>0</v>
      </c>
      <c r="H73" s="71">
        <f>SUM(E73/D73*100)</f>
        <v>7.3171219512195131</v>
      </c>
      <c r="I73" s="68">
        <f t="shared" ref="I73:J76" si="10">SUM(F73/D73*100)</f>
        <v>92.682878048780481</v>
      </c>
      <c r="J73" s="27">
        <f t="shared" si="10"/>
        <v>0</v>
      </c>
      <c r="K73" s="20">
        <f>(D73*100)/$D$76</f>
        <v>0.27381689396808095</v>
      </c>
    </row>
    <row r="74" spans="1:11" ht="15.5" x14ac:dyDescent="0.35">
      <c r="A74" s="134"/>
      <c r="B74" s="51" t="s">
        <v>56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135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SUM(D75/D76)*100</f>
        <v>6.6784608284897795E-2</v>
      </c>
    </row>
    <row r="76" spans="1:11" ht="20.399999999999999" customHeight="1" thickBot="1" x14ac:dyDescent="0.4">
      <c r="A76" s="123" t="s">
        <v>22</v>
      </c>
      <c r="B76" s="38" t="s">
        <v>13</v>
      </c>
      <c r="C76" s="39">
        <f>SUM(C10+C13,C15,C18,C22,C28,C34,C36,C41,C45,C48,C51,C56,C61,C64,C68+C72)</f>
        <v>74867550</v>
      </c>
      <c r="D76" s="39">
        <f>SUM(D10+D13,D15,D18,D22,D28,D34,D36,D41,D45,D48,D51,D56,D61,D64,D68+D72)</f>
        <v>74867550</v>
      </c>
      <c r="E76" s="42">
        <f>SUM(E10+E13,E15,E18,E22,E28,E34,E36,E41,E45,E48,E51,E56,E61,E64,E68+E72)</f>
        <v>15319260.939999999</v>
      </c>
      <c r="F76" s="39">
        <f>SUM(F10+F13,F15,F18,F22,F28,F34,F36,F41,F45,F48,F51,F56,F61,F64,F68+F72)</f>
        <v>59548289.059999987</v>
      </c>
      <c r="G76" s="39">
        <f>SUM(G10+G13,G15,G18,G22,G28,G34,G36,G41,G45,G48,G51,G56,G61,G64,G68+G72)</f>
        <v>3663012.2299999995</v>
      </c>
      <c r="H76" s="40">
        <f>SUM(E76/D76*100)</f>
        <v>20.461816821840703</v>
      </c>
      <c r="I76" s="40">
        <f t="shared" si="10"/>
        <v>79.538183178159287</v>
      </c>
      <c r="J76" s="40">
        <f t="shared" si="10"/>
        <v>23.911155011633344</v>
      </c>
      <c r="K76" s="41">
        <f>SUM(K10:K75)</f>
        <v>99.419558319993101</v>
      </c>
    </row>
    <row r="77" spans="1:11" ht="18.5" x14ac:dyDescent="0.45">
      <c r="A77" s="55" t="s">
        <v>62</v>
      </c>
      <c r="B77" s="55"/>
      <c r="C77" s="43"/>
      <c r="D77" s="43"/>
      <c r="E77" s="43"/>
      <c r="G77" s="43"/>
    </row>
    <row r="78" spans="1:11" ht="15.5" x14ac:dyDescent="0.35">
      <c r="A78" s="3" t="s">
        <v>63</v>
      </c>
      <c r="B78" s="3"/>
      <c r="C78" s="3"/>
      <c r="E78" t="s">
        <v>23</v>
      </c>
    </row>
    <row r="79" spans="1:11" ht="21" customHeight="1" x14ac:dyDescent="0.35">
      <c r="A79" s="132" t="s">
        <v>24</v>
      </c>
      <c r="B79" s="132"/>
      <c r="C79" s="132"/>
      <c r="D79" s="1"/>
      <c r="E79" s="1"/>
      <c r="F79" s="1"/>
      <c r="G79" s="1"/>
      <c r="H79" s="1"/>
      <c r="I79" s="1"/>
      <c r="J79" s="1"/>
      <c r="K79" s="1"/>
    </row>
  </sheetData>
  <mergeCells count="30">
    <mergeCell ref="A15:A17"/>
    <mergeCell ref="A41:A44"/>
    <mergeCell ref="A18:A21"/>
    <mergeCell ref="A22:A27"/>
    <mergeCell ref="A28:A33"/>
    <mergeCell ref="A34:A35"/>
    <mergeCell ref="A1:K1"/>
    <mergeCell ref="A2:K2"/>
    <mergeCell ref="A3:K3"/>
    <mergeCell ref="A4:K4"/>
    <mergeCell ref="A45:A47"/>
    <mergeCell ref="A36:A40"/>
    <mergeCell ref="G8:G9"/>
    <mergeCell ref="F8:F9"/>
    <mergeCell ref="A10:A12"/>
    <mergeCell ref="A13:A14"/>
    <mergeCell ref="H7:K7"/>
    <mergeCell ref="C8:D8"/>
    <mergeCell ref="E8:E9"/>
    <mergeCell ref="A7:A9"/>
    <mergeCell ref="B7:B9"/>
    <mergeCell ref="C7:G7"/>
    <mergeCell ref="A79:C79"/>
    <mergeCell ref="A48:A50"/>
    <mergeCell ref="A51:A55"/>
    <mergeCell ref="A56:A60"/>
    <mergeCell ref="A61:A63"/>
    <mergeCell ref="A72:A75"/>
    <mergeCell ref="A68:A71"/>
    <mergeCell ref="A64:A67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1"/>
  <sheetViews>
    <sheetView tabSelected="1" view="pageLayout" topLeftCell="C1" zoomScaleNormal="100" workbookViewId="0">
      <selection activeCell="K75" sqref="K75"/>
    </sheetView>
  </sheetViews>
  <sheetFormatPr defaultRowHeight="14.5" x14ac:dyDescent="0.35"/>
  <cols>
    <col min="1" max="1" width="9" customWidth="1"/>
    <col min="2" max="2" width="32.453125" customWidth="1"/>
    <col min="3" max="3" width="15.26953125" customWidth="1"/>
    <col min="4" max="4" width="15.54296875" customWidth="1"/>
    <col min="5" max="5" width="15.08984375" customWidth="1"/>
    <col min="6" max="6" width="15.36328125" customWidth="1"/>
    <col min="7" max="7" width="13.90625" customWidth="1"/>
    <col min="8" max="9" width="8.26953125" customWidth="1"/>
  </cols>
  <sheetData>
    <row r="1" spans="1:11" ht="15" x14ac:dyDescent="0.35">
      <c r="A1" s="139" t="s">
        <v>15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15" x14ac:dyDescent="0.35">
      <c r="A2" s="139" t="s">
        <v>38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15" x14ac:dyDescent="0.35">
      <c r="A3" s="139" t="s">
        <v>37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1" ht="15" x14ac:dyDescent="0.35">
      <c r="A4" s="139" t="s">
        <v>60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ht="6" customHeight="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.75" customHeight="1" thickBot="1" x14ac:dyDescent="0.4">
      <c r="A6" s="163" t="s">
        <v>65</v>
      </c>
      <c r="B6" s="163"/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1" ht="15.5" thickBot="1" x14ac:dyDescent="0.4">
      <c r="A7" s="151" t="s">
        <v>1</v>
      </c>
      <c r="B7" s="154" t="s">
        <v>2</v>
      </c>
      <c r="C7" s="157"/>
      <c r="D7" s="157"/>
      <c r="E7" s="157"/>
      <c r="F7" s="157"/>
      <c r="G7" s="158"/>
      <c r="H7" s="144" t="s">
        <v>10</v>
      </c>
      <c r="I7" s="145"/>
      <c r="J7" s="146"/>
      <c r="K7" s="147"/>
    </row>
    <row r="8" spans="1:11" ht="15" x14ac:dyDescent="0.35">
      <c r="A8" s="152"/>
      <c r="B8" s="155"/>
      <c r="C8" s="148" t="s">
        <v>17</v>
      </c>
      <c r="D8" s="142"/>
      <c r="E8" s="149" t="s">
        <v>3</v>
      </c>
      <c r="F8" s="142" t="s">
        <v>18</v>
      </c>
      <c r="G8" s="140" t="s">
        <v>19</v>
      </c>
      <c r="H8" s="164" t="s">
        <v>11</v>
      </c>
      <c r="I8" s="161" t="s">
        <v>12</v>
      </c>
      <c r="J8" s="161" t="s">
        <v>20</v>
      </c>
      <c r="K8" s="159" t="s">
        <v>14</v>
      </c>
    </row>
    <row r="9" spans="1:11" ht="30.65" customHeight="1" thickBot="1" x14ac:dyDescent="0.4">
      <c r="A9" s="153"/>
      <c r="B9" s="156"/>
      <c r="C9" s="11" t="s">
        <v>16</v>
      </c>
      <c r="D9" s="12" t="s">
        <v>25</v>
      </c>
      <c r="E9" s="150"/>
      <c r="F9" s="143"/>
      <c r="G9" s="141"/>
      <c r="H9" s="165"/>
      <c r="I9" s="162"/>
      <c r="J9" s="162"/>
      <c r="K9" s="160"/>
    </row>
    <row r="10" spans="1:11" ht="16" thickBot="1" x14ac:dyDescent="0.4">
      <c r="A10" s="133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14562835.16</v>
      </c>
      <c r="F10" s="56">
        <f>SUM(F11:F12)</f>
        <v>48779164.840000004</v>
      </c>
      <c r="G10" s="56">
        <f>SUM(G11:G12)</f>
        <v>6293043.3399999999</v>
      </c>
      <c r="H10" s="57"/>
      <c r="I10" s="57"/>
      <c r="J10" s="16"/>
      <c r="K10" s="17"/>
    </row>
    <row r="11" spans="1:11" ht="16" thickBot="1" x14ac:dyDescent="0.4">
      <c r="A11" s="134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(D11*100)/$D$78</f>
        <v>0</v>
      </c>
    </row>
    <row r="12" spans="1:11" ht="16" thickBot="1" x14ac:dyDescent="0.4">
      <c r="A12" s="135"/>
      <c r="B12" s="45" t="s">
        <v>26</v>
      </c>
      <c r="C12" s="62">
        <v>63342000</v>
      </c>
      <c r="D12" s="62">
        <v>63342000</v>
      </c>
      <c r="E12" s="63">
        <v>14562835.16</v>
      </c>
      <c r="F12" s="62">
        <f>SUM(D12-E12)</f>
        <v>48779164.840000004</v>
      </c>
      <c r="G12" s="64">
        <v>6293043.3399999999</v>
      </c>
      <c r="H12" s="65">
        <f>SUM(E12/D12*100)</f>
        <v>22.990804142591013</v>
      </c>
      <c r="I12" s="65">
        <f>SUM(F12/D12*100)</f>
        <v>77.009195857408997</v>
      </c>
      <c r="J12" s="54">
        <f>SUM(G12/E12*100)</f>
        <v>43.213036959212545</v>
      </c>
      <c r="K12" s="31">
        <v>81.81</v>
      </c>
    </row>
    <row r="13" spans="1:11" ht="16" thickBot="1" x14ac:dyDescent="0.4">
      <c r="A13" s="133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1" ht="16" thickBot="1" x14ac:dyDescent="0.4">
      <c r="A14" s="134"/>
      <c r="B14" s="34" t="s">
        <v>29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(D14*100)/$D$78</f>
        <v>0</v>
      </c>
    </row>
    <row r="15" spans="1:11" ht="16" thickBot="1" x14ac:dyDescent="0.4">
      <c r="A15" s="133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9169.27</v>
      </c>
      <c r="F15" s="56">
        <f>SUM(F16:F17)</f>
        <v>270830.73</v>
      </c>
      <c r="G15" s="69">
        <f>SUM(G16:G17)</f>
        <v>8573.9</v>
      </c>
      <c r="H15" s="70"/>
      <c r="I15" s="57"/>
      <c r="J15" s="16"/>
      <c r="K15" s="23"/>
    </row>
    <row r="16" spans="1:11" ht="15.5" x14ac:dyDescent="0.35">
      <c r="A16" s="134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(D16*100)/$D$78</f>
        <v>0</v>
      </c>
    </row>
    <row r="17" spans="1:11" ht="16" thickBot="1" x14ac:dyDescent="0.4">
      <c r="A17" s="135"/>
      <c r="B17" s="35" t="s">
        <v>28</v>
      </c>
      <c r="C17" s="72">
        <v>280000</v>
      </c>
      <c r="D17" s="72">
        <v>280000</v>
      </c>
      <c r="E17" s="73">
        <v>9169.27</v>
      </c>
      <c r="F17" s="72">
        <f>SUM(D17-E17)</f>
        <v>270830.73</v>
      </c>
      <c r="G17" s="73">
        <v>8573.9</v>
      </c>
      <c r="H17" s="74">
        <f>SUM(E17/D17*100)</f>
        <v>3.2747392857142859</v>
      </c>
      <c r="I17" s="74">
        <f>SUM(F17/D17*100)</f>
        <v>96.72526071428571</v>
      </c>
      <c r="J17" s="21">
        <f>SUM(G17/E17*100)</f>
        <v>93.506898586256042</v>
      </c>
      <c r="K17" s="22">
        <v>0.4</v>
      </c>
    </row>
    <row r="18" spans="1:11" ht="16" thickBot="1" x14ac:dyDescent="0.4">
      <c r="A18" s="133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1614430.93</v>
      </c>
      <c r="F18" s="56">
        <f>SUM(F19:F21)</f>
        <v>6094479.8100000005</v>
      </c>
      <c r="G18" s="67">
        <f>SUM(G19:G21)</f>
        <v>1198844.1000000001</v>
      </c>
      <c r="H18" s="57"/>
      <c r="I18" s="57"/>
      <c r="J18" s="16"/>
      <c r="K18" s="23"/>
    </row>
    <row r="19" spans="1:11" ht="15.5" x14ac:dyDescent="0.35">
      <c r="A19" s="134"/>
      <c r="B19" s="34" t="s">
        <v>26</v>
      </c>
      <c r="C19" s="52">
        <v>2889480</v>
      </c>
      <c r="D19" s="52">
        <v>2889480</v>
      </c>
      <c r="E19" s="60">
        <v>274223.74</v>
      </c>
      <c r="F19" s="52">
        <f>SUM(D19-E19)</f>
        <v>2615256.2599999998</v>
      </c>
      <c r="G19" s="60">
        <v>229904.15</v>
      </c>
      <c r="H19" s="68">
        <f>SUM(E19/D19*100)</f>
        <v>9.4904183451693722</v>
      </c>
      <c r="I19" s="68">
        <f t="shared" ref="I19:J21" si="0">SUM(F19/D19*100)</f>
        <v>90.509581654830612</v>
      </c>
      <c r="J19" s="24">
        <f t="shared" si="0"/>
        <v>83.838164412752889</v>
      </c>
      <c r="K19" s="20">
        <v>4.5</v>
      </c>
    </row>
    <row r="20" spans="1:11" ht="16" thickBot="1" x14ac:dyDescent="0.4">
      <c r="A20" s="134"/>
      <c r="B20" s="35" t="s">
        <v>58</v>
      </c>
      <c r="C20" s="75">
        <v>0</v>
      </c>
      <c r="D20" s="75">
        <v>645430.74</v>
      </c>
      <c r="E20" s="73">
        <v>319847</v>
      </c>
      <c r="F20" s="75">
        <f>SUM(D20-E20)</f>
        <v>325583.74</v>
      </c>
      <c r="G20" s="73">
        <v>259584.74</v>
      </c>
      <c r="H20" s="61">
        <f>SUM(E20/D20*100)</f>
        <v>49.555588257231129</v>
      </c>
      <c r="I20" s="61">
        <f t="shared" si="0"/>
        <v>50.444411742768871</v>
      </c>
      <c r="J20" s="18">
        <f t="shared" si="0"/>
        <v>81.159035413807217</v>
      </c>
      <c r="K20" s="22">
        <f>(D20*100)/$D$78</f>
        <v>0.84627029800921305</v>
      </c>
    </row>
    <row r="21" spans="1:11" ht="16" thickBot="1" x14ac:dyDescent="0.4">
      <c r="A21" s="135"/>
      <c r="B21" s="46" t="s">
        <v>27</v>
      </c>
      <c r="C21" s="76">
        <v>4174000</v>
      </c>
      <c r="D21" s="76">
        <v>4174000</v>
      </c>
      <c r="E21" s="77">
        <v>1020360.19</v>
      </c>
      <c r="F21" s="76">
        <f>SUM(D21-E21)</f>
        <v>3153639.81</v>
      </c>
      <c r="G21" s="77">
        <v>709355.21</v>
      </c>
      <c r="H21" s="74">
        <f>SUM(E21/D21*100)</f>
        <v>24.44562026832774</v>
      </c>
      <c r="I21" s="74">
        <f t="shared" si="0"/>
        <v>75.554379731672256</v>
      </c>
      <c r="J21" s="21">
        <f t="shared" si="0"/>
        <v>69.520078983089292</v>
      </c>
      <c r="K21" s="26">
        <v>4.2699999999999996</v>
      </c>
    </row>
    <row r="22" spans="1:11" ht="16" thickBot="1" x14ac:dyDescent="0.4">
      <c r="A22" s="133">
        <v>37</v>
      </c>
      <c r="B22" s="25" t="s">
        <v>43</v>
      </c>
      <c r="C22" s="67">
        <f>SUM(C23:C27)</f>
        <v>751980</v>
      </c>
      <c r="D22" s="56">
        <f>SUM(D23:D27)</f>
        <v>868500.78</v>
      </c>
      <c r="E22" s="56">
        <f>SUM(E23:E27)</f>
        <v>103161.1</v>
      </c>
      <c r="F22" s="56">
        <f>SUM(F23:F27)</f>
        <v>665018.9</v>
      </c>
      <c r="G22" s="67">
        <f>SUM(G23:G27)</f>
        <v>14765</v>
      </c>
      <c r="H22" s="57"/>
      <c r="I22" s="57"/>
      <c r="J22" s="16"/>
      <c r="K22" s="23"/>
    </row>
    <row r="23" spans="1:11" ht="15.5" x14ac:dyDescent="0.35">
      <c r="A23" s="134"/>
      <c r="B23" s="34" t="s">
        <v>45</v>
      </c>
      <c r="C23" s="52">
        <v>520000</v>
      </c>
      <c r="D23" s="52">
        <v>520000</v>
      </c>
      <c r="E23" s="60">
        <v>67819.100000000006</v>
      </c>
      <c r="F23" s="52">
        <f>SUM(D23-E23)</f>
        <v>452180.9</v>
      </c>
      <c r="G23" s="60">
        <v>14765</v>
      </c>
      <c r="H23" s="68">
        <f>SUM(E23/D23*100)</f>
        <v>13.042134615384615</v>
      </c>
      <c r="I23" s="68">
        <f t="shared" ref="I23:J27" si="1">SUM(F23/D23*100)</f>
        <v>86.957865384615388</v>
      </c>
      <c r="J23" s="27">
        <f t="shared" si="1"/>
        <v>21.771152964282923</v>
      </c>
      <c r="K23" s="20">
        <f>(D23*100)/$D$78</f>
        <v>0.68180910466828826</v>
      </c>
    </row>
    <row r="24" spans="1:11" ht="16" thickBot="1" x14ac:dyDescent="0.4">
      <c r="A24" s="134"/>
      <c r="B24" s="35" t="s">
        <v>46</v>
      </c>
      <c r="C24" s="72">
        <v>100000</v>
      </c>
      <c r="D24" s="72">
        <v>100000</v>
      </c>
      <c r="E24" s="73">
        <v>0</v>
      </c>
      <c r="F24" s="72">
        <f>SUM(D24-E24)</f>
        <v>100000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(D24*100)/$D$78</f>
        <v>0.13111713551313237</v>
      </c>
    </row>
    <row r="25" spans="1:11" ht="16" thickBot="1" x14ac:dyDescent="0.4">
      <c r="A25" s="134"/>
      <c r="B25" s="46" t="s">
        <v>47</v>
      </c>
      <c r="C25" s="78">
        <v>0</v>
      </c>
      <c r="D25" s="78">
        <v>89584.28</v>
      </c>
      <c r="E25" s="77">
        <v>16200</v>
      </c>
      <c r="F25" s="73">
        <v>0</v>
      </c>
      <c r="G25" s="73">
        <v>0</v>
      </c>
      <c r="H25" s="61">
        <f>SUM(E25/D25*100)</f>
        <v>18.083529833582411</v>
      </c>
      <c r="I25" s="74">
        <f t="shared" si="1"/>
        <v>0</v>
      </c>
      <c r="J25" s="28">
        <f t="shared" si="1"/>
        <v>0</v>
      </c>
      <c r="K25" s="22">
        <f>(D25*100)/$D$78</f>
        <v>0.11746034180606393</v>
      </c>
    </row>
    <row r="26" spans="1:11" ht="16" thickBot="1" x14ac:dyDescent="0.4">
      <c r="A26" s="134"/>
      <c r="B26" s="46" t="s">
        <v>51</v>
      </c>
      <c r="C26" s="78">
        <v>0</v>
      </c>
      <c r="D26" s="78">
        <v>26936.5</v>
      </c>
      <c r="E26" s="77">
        <v>0</v>
      </c>
      <c r="F26" s="77">
        <v>0</v>
      </c>
      <c r="G26" s="77">
        <v>0</v>
      </c>
      <c r="H26" s="61">
        <f>SUM(E26/D26*100)</f>
        <v>0</v>
      </c>
      <c r="I26" s="74">
        <f t="shared" si="1"/>
        <v>0</v>
      </c>
      <c r="J26" s="28" t="e">
        <f t="shared" si="1"/>
        <v>#DIV/0!</v>
      </c>
      <c r="K26" s="22">
        <f>(D26*100)/$D$78</f>
        <v>3.53183672074949E-2</v>
      </c>
    </row>
    <row r="27" spans="1:11" ht="16" thickBot="1" x14ac:dyDescent="0.4">
      <c r="A27" s="135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0</v>
      </c>
      <c r="H27" s="61">
        <f>SUM(E27/D27*100)</f>
        <v>14.503712683739961</v>
      </c>
      <c r="I27" s="74">
        <f t="shared" si="1"/>
        <v>85.496287316260037</v>
      </c>
      <c r="J27" s="28">
        <f t="shared" si="1"/>
        <v>0</v>
      </c>
      <c r="K27" s="26">
        <f>(D27*100)/$D$78</f>
        <v>0.1730483954502321</v>
      </c>
    </row>
    <row r="28" spans="1:11" ht="16" thickBot="1" x14ac:dyDescent="0.4">
      <c r="A28" s="133">
        <v>38</v>
      </c>
      <c r="B28" s="25" t="s">
        <v>59</v>
      </c>
      <c r="C28" s="67">
        <f>SUM(C29:C33)</f>
        <v>155090</v>
      </c>
      <c r="D28" s="56">
        <f>SUM(D29:D33)</f>
        <v>191708.87</v>
      </c>
      <c r="E28" s="67">
        <f>SUM(E29:E33)</f>
        <v>600</v>
      </c>
      <c r="F28" s="56">
        <f>SUM(F29:F33)</f>
        <v>155090</v>
      </c>
      <c r="G28" s="67">
        <f>SUM(G29:G33)</f>
        <v>138.35</v>
      </c>
      <c r="H28" s="57"/>
      <c r="I28" s="57"/>
      <c r="J28" s="16"/>
      <c r="K28" s="23"/>
    </row>
    <row r="29" spans="1:11" ht="15.5" x14ac:dyDescent="0.35">
      <c r="A29" s="134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(D29*100)/$D$78</f>
        <v>0.19667570326969855</v>
      </c>
    </row>
    <row r="30" spans="1:11" ht="15.5" x14ac:dyDescent="0.35">
      <c r="A30" s="134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(D30*100)/$D$78</f>
        <v>1.3111713551313235E-3</v>
      </c>
    </row>
    <row r="31" spans="1:11" ht="15.5" x14ac:dyDescent="0.35">
      <c r="A31" s="134"/>
      <c r="B31" s="48" t="s">
        <v>69</v>
      </c>
      <c r="C31" s="84">
        <v>0</v>
      </c>
      <c r="D31" s="84">
        <v>36618.870000000003</v>
      </c>
      <c r="E31" s="64">
        <v>600</v>
      </c>
      <c r="F31" s="84">
        <v>0</v>
      </c>
      <c r="G31" s="81">
        <v>138.35</v>
      </c>
      <c r="H31" s="85">
        <f>SUM(E31/D31*100)</f>
        <v>1.6384994949325307</v>
      </c>
      <c r="I31" s="65">
        <f t="shared" si="3"/>
        <v>0</v>
      </c>
      <c r="J31" s="29">
        <f t="shared" si="3"/>
        <v>23.058333333333334</v>
      </c>
      <c r="K31" s="31">
        <f>(D31*100)/$D$78</f>
        <v>4.8013613401277778E-2</v>
      </c>
    </row>
    <row r="32" spans="1:11" ht="15.5" x14ac:dyDescent="0.35">
      <c r="A32" s="134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(D32*100)/$D$78</f>
        <v>0</v>
      </c>
    </row>
    <row r="33" spans="1:11" ht="16" thickBot="1" x14ac:dyDescent="0.4">
      <c r="A33" s="135"/>
      <c r="B33" s="35" t="s">
        <v>26</v>
      </c>
      <c r="C33" s="72">
        <v>4090</v>
      </c>
      <c r="D33" s="72">
        <v>4090</v>
      </c>
      <c r="E33" s="73">
        <v>0</v>
      </c>
      <c r="F33" s="75">
        <f t="shared" si="2"/>
        <v>4090</v>
      </c>
      <c r="G33" s="73">
        <v>0</v>
      </c>
      <c r="H33" s="61">
        <f>SUM(E33/D33*100)</f>
        <v>0</v>
      </c>
      <c r="I33" s="74">
        <f t="shared" si="3"/>
        <v>100</v>
      </c>
      <c r="J33" s="28" t="e">
        <f t="shared" si="3"/>
        <v>#DIV/0!</v>
      </c>
      <c r="K33" s="22">
        <f>(D33*100)/$D$78</f>
        <v>5.3626908424871137E-3</v>
      </c>
    </row>
    <row r="34" spans="1:11" ht="16" thickBot="1" x14ac:dyDescent="0.4">
      <c r="A34" s="133">
        <v>92</v>
      </c>
      <c r="B34" s="25" t="s">
        <v>42</v>
      </c>
      <c r="C34" s="56">
        <f>SUM(C35)</f>
        <v>100000</v>
      </c>
      <c r="D34" s="56">
        <f>SUM(D35)</f>
        <v>100000</v>
      </c>
      <c r="E34" s="67">
        <f>SUM(E35)</f>
        <v>0</v>
      </c>
      <c r="F34" s="86">
        <f t="shared" si="2"/>
        <v>100000</v>
      </c>
      <c r="G34" s="67">
        <f>SUM(G35)</f>
        <v>0</v>
      </c>
      <c r="H34" s="57"/>
      <c r="I34" s="57"/>
      <c r="J34" s="16"/>
      <c r="K34" s="23"/>
    </row>
    <row r="35" spans="1:11" ht="16" thickBot="1" x14ac:dyDescent="0.4">
      <c r="A35" s="135"/>
      <c r="B35" s="46" t="s">
        <v>30</v>
      </c>
      <c r="C35" s="76">
        <v>100000</v>
      </c>
      <c r="D35" s="76">
        <v>100000</v>
      </c>
      <c r="E35" s="87">
        <v>0</v>
      </c>
      <c r="F35" s="76">
        <f>SUM(D35)</f>
        <v>100000</v>
      </c>
      <c r="G35" s="88">
        <v>0</v>
      </c>
      <c r="H35" s="89">
        <f>SUM(E35/D35*100)</f>
        <v>0</v>
      </c>
      <c r="I35" s="90">
        <f>SUM(F35/D35*100)</f>
        <v>100</v>
      </c>
      <c r="J35" s="32" t="e">
        <f>SUM(G35/E35*100)</f>
        <v>#DIV/0!</v>
      </c>
      <c r="K35" s="26">
        <f>(D35*100)/$D$78</f>
        <v>0.13111713551313237</v>
      </c>
    </row>
    <row r="36" spans="1:11" ht="16" thickBot="1" x14ac:dyDescent="0.4">
      <c r="A36" s="133">
        <v>39</v>
      </c>
      <c r="B36" s="25" t="s">
        <v>41</v>
      </c>
      <c r="C36" s="91">
        <f>SUM(C37+C40)</f>
        <v>300000</v>
      </c>
      <c r="D36" s="67">
        <f>SUM(D37:D40)</f>
        <v>300000</v>
      </c>
      <c r="E36" s="67">
        <f>SUM(E37:E40)</f>
        <v>5000</v>
      </c>
      <c r="F36" s="92">
        <f t="shared" si="2"/>
        <v>295000</v>
      </c>
      <c r="G36" s="67">
        <f>SUM(G37:G40)</f>
        <v>3190</v>
      </c>
      <c r="H36" s="57"/>
      <c r="I36" s="57"/>
      <c r="J36" s="16"/>
      <c r="K36" s="23"/>
    </row>
    <row r="37" spans="1:11" ht="16" thickBot="1" x14ac:dyDescent="0.4">
      <c r="A37" s="134"/>
      <c r="B37" s="33" t="s">
        <v>28</v>
      </c>
      <c r="C37" s="93">
        <v>200000</v>
      </c>
      <c r="D37" s="93">
        <v>200000</v>
      </c>
      <c r="E37" s="94">
        <v>5000</v>
      </c>
      <c r="F37" s="76">
        <f t="shared" si="2"/>
        <v>195000</v>
      </c>
      <c r="G37" s="95">
        <v>3190</v>
      </c>
      <c r="H37" s="89">
        <f>SUM(E37/D37*100)</f>
        <v>2.5</v>
      </c>
      <c r="I37" s="90">
        <f t="shared" ref="I37:J40" si="4">SUM(F37/D37*100)</f>
        <v>97.5</v>
      </c>
      <c r="J37" s="32">
        <f t="shared" si="4"/>
        <v>63.800000000000004</v>
      </c>
      <c r="K37" s="26">
        <f>(D37*100)/$D$78</f>
        <v>0.26223427102626473</v>
      </c>
    </row>
    <row r="38" spans="1:11" ht="16" thickBot="1" x14ac:dyDescent="0.4">
      <c r="A38" s="134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(D38*100)/$D$78</f>
        <v>0</v>
      </c>
    </row>
    <row r="39" spans="1:11" ht="16" thickBot="1" x14ac:dyDescent="0.4">
      <c r="A39" s="134"/>
      <c r="B39" s="33" t="s">
        <v>70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(D39*100)/$D$78</f>
        <v>0</v>
      </c>
    </row>
    <row r="40" spans="1:11" ht="16" thickBot="1" x14ac:dyDescent="0.4">
      <c r="A40" s="135"/>
      <c r="B40" s="46" t="s">
        <v>30</v>
      </c>
      <c r="C40" s="76">
        <v>100000</v>
      </c>
      <c r="D40" s="76">
        <v>100000</v>
      </c>
      <c r="E40" s="78">
        <v>0</v>
      </c>
      <c r="F40" s="76">
        <f t="shared" si="2"/>
        <v>100000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(D40*100)/$D$78</f>
        <v>0.13111713551313237</v>
      </c>
    </row>
    <row r="41" spans="1:11" ht="16" thickBot="1" x14ac:dyDescent="0.4">
      <c r="A41" s="136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0</v>
      </c>
      <c r="H41" s="57"/>
      <c r="I41" s="57"/>
      <c r="J41" s="16"/>
      <c r="K41" s="23"/>
    </row>
    <row r="42" spans="1:11" ht="15.5" x14ac:dyDescent="0.35">
      <c r="A42" s="137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(D42*100)/$D$78</f>
        <v>0</v>
      </c>
    </row>
    <row r="43" spans="1:11" ht="15.5" x14ac:dyDescent="0.35">
      <c r="A43" s="137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0</v>
      </c>
      <c r="H43" s="82">
        <f>SUM(E43/D43*100)</f>
        <v>2.08</v>
      </c>
      <c r="I43" s="83">
        <f t="shared" si="5"/>
        <v>97.92</v>
      </c>
      <c r="J43" s="29">
        <f t="shared" si="5"/>
        <v>0</v>
      </c>
      <c r="K43" s="30">
        <f>(D43*100)/$D$78</f>
        <v>1.9667570326969853E-2</v>
      </c>
    </row>
    <row r="44" spans="1:11" ht="16" thickBot="1" x14ac:dyDescent="0.4">
      <c r="A44" s="138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(D44*100)/$D$78</f>
        <v>0</v>
      </c>
    </row>
    <row r="45" spans="1:11" ht="16" thickBot="1" x14ac:dyDescent="0.4">
      <c r="A45" s="133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10500</v>
      </c>
      <c r="F45" s="56">
        <f>SUM(F46:F47)</f>
        <v>44500</v>
      </c>
      <c r="G45" s="67">
        <f>SUM(G46:G47)</f>
        <v>9750</v>
      </c>
      <c r="H45" s="57"/>
      <c r="I45" s="57"/>
      <c r="J45" s="16"/>
      <c r="K45" s="23"/>
    </row>
    <row r="46" spans="1:11" ht="15.5" x14ac:dyDescent="0.35">
      <c r="A46" s="134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(D46*100)/$D$78</f>
        <v>0</v>
      </c>
    </row>
    <row r="47" spans="1:11" ht="16" thickBot="1" x14ac:dyDescent="0.4">
      <c r="A47" s="135"/>
      <c r="B47" s="35" t="s">
        <v>32</v>
      </c>
      <c r="C47" s="72">
        <v>55000</v>
      </c>
      <c r="D47" s="72">
        <v>55000</v>
      </c>
      <c r="E47" s="72">
        <v>10500</v>
      </c>
      <c r="F47" s="72">
        <f>SUM(D47-E47)</f>
        <v>44500</v>
      </c>
      <c r="G47" s="102">
        <v>9750</v>
      </c>
      <c r="H47" s="74">
        <f>SUM(E47/D47*100)</f>
        <v>19.090909090909093</v>
      </c>
      <c r="I47" s="74">
        <f>SUM(F47/D47*100)</f>
        <v>80.909090909090907</v>
      </c>
      <c r="J47" s="28">
        <f>SUM(G47/E47*100)</f>
        <v>92.857142857142861</v>
      </c>
      <c r="K47" s="22">
        <f>(D47*100)/$D$78</f>
        <v>7.2114424532222804E-2</v>
      </c>
    </row>
    <row r="48" spans="1:11" ht="16" thickBot="1" x14ac:dyDescent="0.4">
      <c r="A48" s="133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10500</v>
      </c>
      <c r="F48" s="56">
        <f>SUM(F49:F50)</f>
        <v>39500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134"/>
      <c r="B49" s="34" t="s">
        <v>46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(D49*100)/$D$78</f>
        <v>0</v>
      </c>
    </row>
    <row r="50" spans="1:11" ht="16" thickBot="1" x14ac:dyDescent="0.4">
      <c r="A50" s="135"/>
      <c r="B50" s="35" t="s">
        <v>31</v>
      </c>
      <c r="C50" s="72">
        <v>50000</v>
      </c>
      <c r="D50" s="72">
        <v>50000</v>
      </c>
      <c r="E50" s="72">
        <v>10500</v>
      </c>
      <c r="F50" s="72">
        <f>SUM(D50-E50)</f>
        <v>39500</v>
      </c>
      <c r="G50" s="102">
        <v>0</v>
      </c>
      <c r="H50" s="74">
        <f>SUM(E50/D50*100)</f>
        <v>21</v>
      </c>
      <c r="I50" s="74">
        <f>SUM(F50/D50*100)</f>
        <v>79</v>
      </c>
      <c r="J50" s="28">
        <f>SUM(G50/E50*100)</f>
        <v>0</v>
      </c>
      <c r="K50" s="22">
        <f>(D50*100)/$D$78</f>
        <v>6.5558567756566183E-2</v>
      </c>
    </row>
    <row r="51" spans="1:11" ht="16" thickBot="1" x14ac:dyDescent="0.4">
      <c r="A51" s="133">
        <v>57</v>
      </c>
      <c r="B51" s="25" t="s">
        <v>7</v>
      </c>
      <c r="C51" s="67">
        <f>SUM(C52:C55)</f>
        <v>500000</v>
      </c>
      <c r="D51" s="103">
        <f>SUM(D52:D55)</f>
        <v>500000</v>
      </c>
      <c r="E51" s="67">
        <f>SUM(E52:E55)</f>
        <v>0</v>
      </c>
      <c r="F51" s="56">
        <f>SUM(F52:F55)</f>
        <v>500000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134"/>
      <c r="B52" s="34" t="s">
        <v>30</v>
      </c>
      <c r="C52" s="52">
        <v>200000</v>
      </c>
      <c r="D52" s="52">
        <v>200000</v>
      </c>
      <c r="E52" s="59">
        <v>0</v>
      </c>
      <c r="F52" s="52">
        <f>SUM(D52-E52)</f>
        <v>200000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(D52*100)/$D$78</f>
        <v>0.26223427102626473</v>
      </c>
    </row>
    <row r="53" spans="1:11" ht="15.5" x14ac:dyDescent="0.35">
      <c r="A53" s="134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(D53*100)/$D$78</f>
        <v>0</v>
      </c>
    </row>
    <row r="54" spans="1:11" ht="15.5" x14ac:dyDescent="0.35">
      <c r="A54" s="134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(D54*100)/$D$78</f>
        <v>0</v>
      </c>
    </row>
    <row r="55" spans="1:11" ht="16" thickBot="1" x14ac:dyDescent="0.4">
      <c r="A55" s="135"/>
      <c r="B55" s="35" t="s">
        <v>31</v>
      </c>
      <c r="C55" s="72">
        <v>300000</v>
      </c>
      <c r="D55" s="72">
        <v>300000</v>
      </c>
      <c r="E55" s="80">
        <v>0</v>
      </c>
      <c r="F55" s="72">
        <f>SUM(D55-E55)</f>
        <v>300000</v>
      </c>
      <c r="G55" s="75">
        <v>0</v>
      </c>
      <c r="H55" s="74">
        <f>SUM(E55/D55*100)</f>
        <v>0</v>
      </c>
      <c r="I55" s="74">
        <f t="shared" si="6"/>
        <v>100</v>
      </c>
      <c r="J55" s="28" t="e">
        <f t="shared" si="6"/>
        <v>#DIV/0!</v>
      </c>
      <c r="K55" s="22">
        <f>(D55*100)/$D$78</f>
        <v>0.3933514065393971</v>
      </c>
    </row>
    <row r="56" spans="1:11" ht="16" thickBot="1" x14ac:dyDescent="0.4">
      <c r="A56" s="133">
        <v>806</v>
      </c>
      <c r="B56" s="25" t="s">
        <v>48</v>
      </c>
      <c r="C56" s="91">
        <f>SUM(C57:C60)</f>
        <v>900000</v>
      </c>
      <c r="D56" s="56">
        <f>SUM(D57:D60)</f>
        <v>1501561.6400000001</v>
      </c>
      <c r="E56" s="67">
        <f>SUM(E57:E60)</f>
        <v>190342.29</v>
      </c>
      <c r="F56" s="56">
        <f>SUM(F57:F60)</f>
        <v>856000</v>
      </c>
      <c r="G56" s="67">
        <f>SUM(G57:G60)</f>
        <v>41670.120000000003</v>
      </c>
      <c r="H56" s="57"/>
      <c r="I56" s="57"/>
      <c r="J56" s="16"/>
      <c r="K56" s="23"/>
    </row>
    <row r="57" spans="1:11" ht="15.5" x14ac:dyDescent="0.35">
      <c r="A57" s="134"/>
      <c r="B57" s="34" t="s">
        <v>49</v>
      </c>
      <c r="C57" s="52">
        <v>200000</v>
      </c>
      <c r="D57" s="52">
        <v>200000</v>
      </c>
      <c r="E57" s="60">
        <v>0</v>
      </c>
      <c r="F57" s="52">
        <f>SUM(D57-E57)</f>
        <v>200000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(D57*100)/$D$78</f>
        <v>0.26223427102626473</v>
      </c>
    </row>
    <row r="58" spans="1:11" ht="15.5" x14ac:dyDescent="0.35">
      <c r="A58" s="134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(D58*100)/$D$78</f>
        <v>0</v>
      </c>
    </row>
    <row r="59" spans="1:11" ht="15.5" x14ac:dyDescent="0.35">
      <c r="A59" s="134"/>
      <c r="B59" s="48" t="s">
        <v>69</v>
      </c>
      <c r="C59" s="84">
        <v>0</v>
      </c>
      <c r="D59" s="84">
        <v>601561.64</v>
      </c>
      <c r="E59" s="64">
        <v>146342.29</v>
      </c>
      <c r="F59" s="84">
        <v>0</v>
      </c>
      <c r="G59" s="84">
        <v>0</v>
      </c>
      <c r="H59" s="82">
        <f>SUM(E59/D59*100)</f>
        <v>24.327064804198621</v>
      </c>
      <c r="I59" s="83">
        <f t="shared" si="7"/>
        <v>0</v>
      </c>
      <c r="J59" s="29">
        <f t="shared" si="7"/>
        <v>0</v>
      </c>
      <c r="K59" s="31">
        <v>0.45</v>
      </c>
    </row>
    <row r="60" spans="1:11" ht="16" thickBot="1" x14ac:dyDescent="0.4">
      <c r="A60" s="135"/>
      <c r="B60" s="35" t="s">
        <v>28</v>
      </c>
      <c r="C60" s="72">
        <v>700000</v>
      </c>
      <c r="D60" s="72">
        <v>700000</v>
      </c>
      <c r="E60" s="73">
        <v>44000</v>
      </c>
      <c r="F60" s="72">
        <f>SUM(D60-E60)</f>
        <v>656000</v>
      </c>
      <c r="G60" s="73">
        <v>41670.120000000003</v>
      </c>
      <c r="H60" s="74">
        <f>SUM(E60/D60*100)</f>
        <v>6.2857142857142865</v>
      </c>
      <c r="I60" s="74">
        <f t="shared" si="7"/>
        <v>93.714285714285722</v>
      </c>
      <c r="J60" s="28">
        <f t="shared" si="7"/>
        <v>94.704818181818183</v>
      </c>
      <c r="K60" s="22">
        <v>0.4</v>
      </c>
    </row>
    <row r="61" spans="1:11" ht="16" thickBot="1" x14ac:dyDescent="0.4">
      <c r="A61" s="136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137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138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(D63*100)/$D$78</f>
        <v>0</v>
      </c>
    </row>
    <row r="64" spans="1:11" ht="16" thickBot="1" x14ac:dyDescent="0.4">
      <c r="A64" s="133">
        <v>73</v>
      </c>
      <c r="B64" s="25" t="s">
        <v>39</v>
      </c>
      <c r="C64" s="56">
        <f>SUM(C65:C67)</f>
        <v>500000</v>
      </c>
      <c r="D64" s="56">
        <f>SUM(D65:D67)</f>
        <v>500000</v>
      </c>
      <c r="E64" s="67">
        <f>SUM(E65:E67)</f>
        <v>37531</v>
      </c>
      <c r="F64" s="67">
        <f>SUM(F65:F67)</f>
        <v>462469</v>
      </c>
      <c r="G64" s="67">
        <f>SUM(G65:G67)</f>
        <v>37528.800000000003</v>
      </c>
      <c r="H64" s="57"/>
      <c r="I64" s="57"/>
      <c r="J64" s="16"/>
      <c r="K64" s="23"/>
    </row>
    <row r="65" spans="1:11" ht="15.5" x14ac:dyDescent="0.35">
      <c r="A65" s="134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(D65*100)/$D$78</f>
        <v>0</v>
      </c>
    </row>
    <row r="66" spans="1:11" ht="15.5" x14ac:dyDescent="0.35">
      <c r="A66" s="134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135"/>
      <c r="B67" s="35" t="s">
        <v>31</v>
      </c>
      <c r="C67" s="72">
        <v>500000</v>
      </c>
      <c r="D67" s="72">
        <v>500000</v>
      </c>
      <c r="E67" s="75">
        <v>37531</v>
      </c>
      <c r="F67" s="75">
        <f>SUM(D67-E67)</f>
        <v>462469</v>
      </c>
      <c r="G67" s="106">
        <v>37528.800000000003</v>
      </c>
      <c r="H67" s="74">
        <f>SUM(E67/D67*100)</f>
        <v>7.5062000000000006</v>
      </c>
      <c r="I67" s="74">
        <f t="shared" si="8"/>
        <v>92.493800000000007</v>
      </c>
      <c r="J67" s="28">
        <f t="shared" si="8"/>
        <v>99.994138179105292</v>
      </c>
      <c r="K67" s="22">
        <f>(D67*100)/$D$78</f>
        <v>0.65558567756566177</v>
      </c>
    </row>
    <row r="68" spans="1:11" ht="16" thickBot="1" x14ac:dyDescent="0.4">
      <c r="A68" s="133">
        <v>76</v>
      </c>
      <c r="B68" s="25" t="s">
        <v>9</v>
      </c>
      <c r="C68" s="56">
        <f>SUM(C69:C70)</f>
        <v>600000</v>
      </c>
      <c r="D68" s="67">
        <f>SUM(D69:D71)</f>
        <v>600000</v>
      </c>
      <c r="E68" s="67">
        <f>SUM(E69:E71)</f>
        <v>0</v>
      </c>
      <c r="F68" s="67">
        <f>SUM(F69:F70)</f>
        <v>600000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134"/>
      <c r="B69" s="44" t="s">
        <v>28</v>
      </c>
      <c r="C69" s="58">
        <v>0</v>
      </c>
      <c r="D69" s="58">
        <v>0</v>
      </c>
      <c r="E69" s="58">
        <v>0</v>
      </c>
      <c r="F69" s="59">
        <f>SUM(D69-E69)</f>
        <v>0</v>
      </c>
      <c r="G69" s="58">
        <v>0</v>
      </c>
      <c r="H69" s="71" t="e">
        <f>SUM(E69/D69*100)</f>
        <v>#DIV/0!</v>
      </c>
      <c r="I69" s="68" t="e">
        <f t="shared" ref="I69:J71" si="9">SUM(F69/D69*100)</f>
        <v>#DIV/0!</v>
      </c>
      <c r="J69" s="27" t="e">
        <f t="shared" si="9"/>
        <v>#DIV/0!</v>
      </c>
      <c r="K69" s="20">
        <f>(D69*100)/$D$78</f>
        <v>0</v>
      </c>
    </row>
    <row r="70" spans="1:11" ht="15.5" x14ac:dyDescent="0.35">
      <c r="A70" s="134"/>
      <c r="B70" s="47" t="s">
        <v>49</v>
      </c>
      <c r="C70" s="79">
        <v>600000</v>
      </c>
      <c r="D70" s="79">
        <v>600000</v>
      </c>
      <c r="E70" s="80">
        <v>0</v>
      </c>
      <c r="F70" s="79">
        <f>SUM(D70-E70)</f>
        <v>600000</v>
      </c>
      <c r="G70" s="80">
        <v>0</v>
      </c>
      <c r="H70" s="82">
        <f>SUM(E70/D70*100)</f>
        <v>0</v>
      </c>
      <c r="I70" s="107">
        <f t="shared" si="9"/>
        <v>100</v>
      </c>
      <c r="J70" s="29" t="e">
        <f t="shared" si="9"/>
        <v>#DIV/0!</v>
      </c>
      <c r="K70" s="30">
        <v>1.83</v>
      </c>
    </row>
    <row r="71" spans="1:11" ht="16" thickBot="1" x14ac:dyDescent="0.4">
      <c r="A71" s="135"/>
      <c r="B71" s="45" t="s">
        <v>56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1.43</v>
      </c>
    </row>
    <row r="72" spans="1:11" ht="16" thickBot="1" x14ac:dyDescent="0.4">
      <c r="A72" s="133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15000.1</v>
      </c>
      <c r="F72" s="56">
        <f>SUM(F73:F75)</f>
        <v>239999.9</v>
      </c>
      <c r="G72" s="67">
        <f>SUM(G73:G75)</f>
        <v>4925</v>
      </c>
      <c r="H72" s="109"/>
      <c r="I72" s="109"/>
      <c r="J72" s="37"/>
      <c r="K72" s="23"/>
    </row>
    <row r="73" spans="1:11" ht="15.5" x14ac:dyDescent="0.35">
      <c r="A73" s="134"/>
      <c r="B73" s="50" t="s">
        <v>34</v>
      </c>
      <c r="C73" s="110">
        <v>205000</v>
      </c>
      <c r="D73" s="110">
        <v>205000</v>
      </c>
      <c r="E73" s="111">
        <v>15000.1</v>
      </c>
      <c r="F73" s="52">
        <f>SUM(D73-E73)</f>
        <v>189999.9</v>
      </c>
      <c r="G73" s="60">
        <v>4925</v>
      </c>
      <c r="H73" s="71">
        <f>SUM(E73/D73*100)</f>
        <v>7.3171219512195131</v>
      </c>
      <c r="I73" s="68">
        <f t="shared" ref="I73:J78" si="10">SUM(F73/D73*100)</f>
        <v>92.682878048780481</v>
      </c>
      <c r="J73" s="27">
        <f t="shared" si="10"/>
        <v>32.833114445903696</v>
      </c>
      <c r="K73" s="20">
        <f>(D73*100)/$D$78</f>
        <v>0.26879012780192135</v>
      </c>
    </row>
    <row r="74" spans="1:11" ht="15.5" x14ac:dyDescent="0.35">
      <c r="A74" s="134"/>
      <c r="B74" s="51" t="s">
        <v>56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135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SUM(D75/D78)*100</f>
        <v>6.5558567756566183E-2</v>
      </c>
    </row>
    <row r="76" spans="1:11" ht="16" thickBot="1" x14ac:dyDescent="0.4">
      <c r="A76" s="133">
        <v>104</v>
      </c>
      <c r="B76" s="117" t="s">
        <v>67</v>
      </c>
      <c r="C76" s="124">
        <v>0</v>
      </c>
      <c r="D76" s="125">
        <v>0</v>
      </c>
      <c r="E76" s="126">
        <f>SUM(E77)</f>
        <v>5500000</v>
      </c>
      <c r="F76" s="118">
        <f>SUM(F77)</f>
        <v>222000</v>
      </c>
      <c r="G76" s="127">
        <v>0</v>
      </c>
      <c r="H76" s="119"/>
      <c r="I76" s="120"/>
      <c r="J76" s="121"/>
      <c r="K76" s="122"/>
    </row>
    <row r="77" spans="1:11" ht="16" thickBot="1" x14ac:dyDescent="0.4">
      <c r="A77" s="135"/>
      <c r="B77" s="128" t="s">
        <v>29</v>
      </c>
      <c r="C77" s="129">
        <v>0</v>
      </c>
      <c r="D77" s="129">
        <v>0</v>
      </c>
      <c r="E77" s="78">
        <v>5500000</v>
      </c>
      <c r="F77" s="76">
        <v>222000</v>
      </c>
      <c r="G77" s="130">
        <v>0</v>
      </c>
      <c r="H77" s="89"/>
      <c r="I77" s="90"/>
      <c r="J77" s="32"/>
      <c r="K77" s="26"/>
    </row>
    <row r="78" spans="1:11" ht="15.5" thickBot="1" x14ac:dyDescent="0.4">
      <c r="A78" s="123" t="s">
        <v>22</v>
      </c>
      <c r="B78" s="131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76267682.030000001</v>
      </c>
      <c r="E78" s="42">
        <f>SUM(E10+E13,E15,E18,E22,E28,E34,E36,E41,E45,E48,E51,E56,E61,E64,E68+E72+E76)</f>
        <v>22059381.849999998</v>
      </c>
      <c r="F78" s="42">
        <f>SUM(F10+F13,F15,F18,F22,F28,F34,F36,F41,F45,F48,F51,F56,F61,F64,F68,F72,F76)</f>
        <v>59338741.18</v>
      </c>
      <c r="G78" s="42">
        <f>SUM(G10+G13,G15,G18,G22,G28,G34,G36,G41,G45,G48,G51,G56,G61,G64,G68+G72)</f>
        <v>7612428.6099999994</v>
      </c>
      <c r="H78" s="40">
        <f>SUM(E78/D78*100)</f>
        <v>28.923629593623822</v>
      </c>
      <c r="I78" s="40">
        <f t="shared" si="10"/>
        <v>77.803257684767473</v>
      </c>
      <c r="J78" s="40">
        <f t="shared" si="10"/>
        <v>34.508802929126503</v>
      </c>
      <c r="K78" s="41">
        <f>SUM(K10:K75)</f>
        <v>99.995950247907416</v>
      </c>
    </row>
    <row r="79" spans="1:11" ht="18.5" x14ac:dyDescent="0.45">
      <c r="A79" s="55" t="s">
        <v>66</v>
      </c>
      <c r="B79" s="55"/>
      <c r="C79" s="43"/>
      <c r="D79" s="43"/>
      <c r="E79" s="43"/>
      <c r="G79" s="43"/>
    </row>
    <row r="80" spans="1:11" ht="15.5" x14ac:dyDescent="0.35">
      <c r="A80" s="3" t="s">
        <v>63</v>
      </c>
      <c r="B80" s="3"/>
      <c r="C80" s="3"/>
      <c r="E80" t="s">
        <v>23</v>
      </c>
    </row>
    <row r="81" spans="1:11" ht="15" x14ac:dyDescent="0.35">
      <c r="A81" s="132" t="s">
        <v>24</v>
      </c>
      <c r="B81" s="132"/>
      <c r="C81" s="132"/>
      <c r="D81" s="1"/>
      <c r="E81" s="1"/>
      <c r="F81" s="1"/>
      <c r="G81" s="1"/>
      <c r="H81" s="1"/>
      <c r="I81" s="1"/>
      <c r="J81" s="1"/>
      <c r="K81" s="1"/>
    </row>
  </sheetData>
  <mergeCells count="36">
    <mergeCell ref="A81:C81"/>
    <mergeCell ref="A6:B6"/>
    <mergeCell ref="H8:H9"/>
    <mergeCell ref="A48:A50"/>
    <mergeCell ref="A51:A55"/>
    <mergeCell ref="A56:A60"/>
    <mergeCell ref="A61:A63"/>
    <mergeCell ref="A64:A67"/>
    <mergeCell ref="A68:A71"/>
    <mergeCell ref="A22:A27"/>
    <mergeCell ref="A28:A33"/>
    <mergeCell ref="A36:A40"/>
    <mergeCell ref="A41:A44"/>
    <mergeCell ref="A45:A47"/>
    <mergeCell ref="A10:A12"/>
    <mergeCell ref="A76:A77"/>
    <mergeCell ref="A72:A75"/>
    <mergeCell ref="A13:A14"/>
    <mergeCell ref="A15:A17"/>
    <mergeCell ref="A18:A21"/>
    <mergeCell ref="A34:A35"/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  <mergeCell ref="G8:G9"/>
    <mergeCell ref="F8:F9"/>
    <mergeCell ref="K8:K9"/>
    <mergeCell ref="I8:I9"/>
    <mergeCell ref="J8:J9"/>
  </mergeCells>
  <pageMargins left="0.51181102362204722" right="0.51181102362204722" top="0.78740157480314965" bottom="0.78740157480314965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JAN 25</vt:lpstr>
      <vt:lpstr>FEV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2025-02-10T13:36:06Z</cp:lastPrinted>
  <dcterms:created xsi:type="dcterms:W3CDTF">2016-04-01T19:52:39Z</dcterms:created>
  <dcterms:modified xsi:type="dcterms:W3CDTF">2025-03-27T12:45:18Z</dcterms:modified>
</cp:coreProperties>
</file>