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0C386DA5-22D8-4D07-8907-9FA6FDFB6F7A}" xr6:coauthVersionLast="36" xr6:coauthVersionMax="36" xr10:uidLastSave="{00000000-0000-0000-0000-000000000000}"/>
  <bookViews>
    <workbookView xWindow="-110" yWindow="-110" windowWidth="16610" windowHeight="9430" firstSheet="1" activeTab="5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  <sheet name="ABR 25" sheetId="47" r:id="rId5"/>
    <sheet name="MAI 25" sheetId="48" r:id="rId6"/>
  </sheets>
  <calcPr calcId="179021"/>
</workbook>
</file>

<file path=xl/calcChain.xml><?xml version="1.0" encoding="utf-8"?>
<calcChain xmlns="http://schemas.openxmlformats.org/spreadsheetml/2006/main">
  <c r="F76" i="48" l="1"/>
  <c r="C9" i="48"/>
  <c r="G75" i="48" l="1"/>
  <c r="F75" i="48"/>
  <c r="E75" i="48"/>
  <c r="J74" i="48"/>
  <c r="H74" i="48"/>
  <c r="F74" i="48"/>
  <c r="I74" i="48" s="1"/>
  <c r="J73" i="48"/>
  <c r="H73" i="48"/>
  <c r="F73" i="48"/>
  <c r="I73" i="48" s="1"/>
  <c r="J72" i="48"/>
  <c r="H72" i="48"/>
  <c r="F72" i="48"/>
  <c r="I72" i="48" s="1"/>
  <c r="G71" i="48"/>
  <c r="E71" i="48"/>
  <c r="D71" i="48"/>
  <c r="C71" i="48"/>
  <c r="J70" i="48"/>
  <c r="H70" i="48"/>
  <c r="F70" i="48"/>
  <c r="I70" i="48" s="1"/>
  <c r="J69" i="48"/>
  <c r="H69" i="48"/>
  <c r="F69" i="48"/>
  <c r="I69" i="48" s="1"/>
  <c r="J68" i="48"/>
  <c r="H68" i="48"/>
  <c r="F68" i="48"/>
  <c r="G67" i="48"/>
  <c r="E67" i="48"/>
  <c r="D67" i="48"/>
  <c r="C67" i="48"/>
  <c r="J66" i="48"/>
  <c r="H66" i="48"/>
  <c r="F66" i="48"/>
  <c r="I66" i="48" s="1"/>
  <c r="J65" i="48"/>
  <c r="H65" i="48"/>
  <c r="F65" i="48"/>
  <c r="I65" i="48" s="1"/>
  <c r="J64" i="48"/>
  <c r="H64" i="48"/>
  <c r="F64" i="48"/>
  <c r="I64" i="48" s="1"/>
  <c r="G63" i="48"/>
  <c r="E63" i="48"/>
  <c r="D63" i="48"/>
  <c r="C63" i="48"/>
  <c r="J62" i="48"/>
  <c r="H62" i="48"/>
  <c r="F62" i="48"/>
  <c r="I62" i="48" s="1"/>
  <c r="J61" i="48"/>
  <c r="H61" i="48"/>
  <c r="F61" i="48"/>
  <c r="I61" i="48" s="1"/>
  <c r="G60" i="48"/>
  <c r="E60" i="48"/>
  <c r="D60" i="48"/>
  <c r="C60" i="48"/>
  <c r="J59" i="48"/>
  <c r="H59" i="48"/>
  <c r="F59" i="48"/>
  <c r="I59" i="48" s="1"/>
  <c r="J58" i="48"/>
  <c r="H58" i="48"/>
  <c r="F58" i="48"/>
  <c r="I58" i="48" s="1"/>
  <c r="J57" i="48"/>
  <c r="H57" i="48"/>
  <c r="F57" i="48"/>
  <c r="I57" i="48" s="1"/>
  <c r="J56" i="48"/>
  <c r="I56" i="48"/>
  <c r="H56" i="48"/>
  <c r="F56" i="48"/>
  <c r="G55" i="48"/>
  <c r="E55" i="48"/>
  <c r="D55" i="48"/>
  <c r="C55" i="48"/>
  <c r="J54" i="48"/>
  <c r="H54" i="48"/>
  <c r="F54" i="48"/>
  <c r="I54" i="48" s="1"/>
  <c r="J53" i="48"/>
  <c r="H53" i="48"/>
  <c r="F53" i="48"/>
  <c r="I53" i="48" s="1"/>
  <c r="J52" i="48"/>
  <c r="I52" i="48"/>
  <c r="H52" i="48"/>
  <c r="F52" i="48"/>
  <c r="J51" i="48"/>
  <c r="H51" i="48"/>
  <c r="F51" i="48"/>
  <c r="I51" i="48" s="1"/>
  <c r="G50" i="48"/>
  <c r="E50" i="48"/>
  <c r="D50" i="48"/>
  <c r="C50" i="48"/>
  <c r="J49" i="48"/>
  <c r="H49" i="48"/>
  <c r="F49" i="48"/>
  <c r="I49" i="48" s="1"/>
  <c r="J48" i="48"/>
  <c r="H48" i="48"/>
  <c r="F48" i="48"/>
  <c r="I48" i="48" s="1"/>
  <c r="G47" i="48"/>
  <c r="E47" i="48"/>
  <c r="D47" i="48"/>
  <c r="C47" i="48"/>
  <c r="J46" i="48"/>
  <c r="H46" i="48"/>
  <c r="F46" i="48"/>
  <c r="I46" i="48" s="1"/>
  <c r="J45" i="48"/>
  <c r="I45" i="48"/>
  <c r="H45" i="48"/>
  <c r="F45" i="48"/>
  <c r="G44" i="48"/>
  <c r="E44" i="48"/>
  <c r="D44" i="48"/>
  <c r="C44" i="48"/>
  <c r="J43" i="48"/>
  <c r="H43" i="48"/>
  <c r="F43" i="48"/>
  <c r="I43" i="48" s="1"/>
  <c r="J42" i="48"/>
  <c r="H42" i="48"/>
  <c r="F42" i="48"/>
  <c r="I42" i="48" s="1"/>
  <c r="J41" i="48"/>
  <c r="I41" i="48"/>
  <c r="H41" i="48"/>
  <c r="F41" i="48"/>
  <c r="G40" i="48"/>
  <c r="E40" i="48"/>
  <c r="D40" i="48"/>
  <c r="C40" i="48"/>
  <c r="J39" i="48"/>
  <c r="H39" i="48"/>
  <c r="F39" i="48"/>
  <c r="J38" i="48"/>
  <c r="H38" i="48"/>
  <c r="F38" i="48"/>
  <c r="I38" i="48" s="1"/>
  <c r="J37" i="48"/>
  <c r="I37" i="48"/>
  <c r="H37" i="48"/>
  <c r="F37" i="48"/>
  <c r="J36" i="48"/>
  <c r="H36" i="48"/>
  <c r="F36" i="48"/>
  <c r="I36" i="48" s="1"/>
  <c r="G35" i="48"/>
  <c r="E35" i="48"/>
  <c r="D35" i="48"/>
  <c r="C35" i="48"/>
  <c r="J34" i="48"/>
  <c r="H34" i="48"/>
  <c r="F34" i="48"/>
  <c r="I34" i="48" s="1"/>
  <c r="G33" i="48"/>
  <c r="E33" i="48"/>
  <c r="F33" i="48" s="1"/>
  <c r="C33" i="48"/>
  <c r="J32" i="48"/>
  <c r="H32" i="48"/>
  <c r="F32" i="48"/>
  <c r="I32" i="48" s="1"/>
  <c r="J31" i="48"/>
  <c r="H31" i="48"/>
  <c r="F31" i="48"/>
  <c r="I31" i="48" s="1"/>
  <c r="J30" i="48"/>
  <c r="H30" i="48"/>
  <c r="F30" i="48"/>
  <c r="I30" i="48" s="1"/>
  <c r="J29" i="48"/>
  <c r="H29" i="48"/>
  <c r="F29" i="48"/>
  <c r="I29" i="48" s="1"/>
  <c r="J28" i="48"/>
  <c r="H28" i="48"/>
  <c r="F28" i="48"/>
  <c r="G27" i="48"/>
  <c r="E27" i="48"/>
  <c r="D27" i="48"/>
  <c r="C27" i="48"/>
  <c r="J26" i="48"/>
  <c r="H26" i="48"/>
  <c r="F26" i="48"/>
  <c r="I26" i="48" s="1"/>
  <c r="J25" i="48"/>
  <c r="H25" i="48"/>
  <c r="F25" i="48"/>
  <c r="I25" i="48" s="1"/>
  <c r="J24" i="48"/>
  <c r="I24" i="48"/>
  <c r="H24" i="48"/>
  <c r="F24" i="48"/>
  <c r="J23" i="48"/>
  <c r="H23" i="48"/>
  <c r="F23" i="48"/>
  <c r="I23" i="48" s="1"/>
  <c r="J22" i="48"/>
  <c r="H22" i="48"/>
  <c r="F22" i="48"/>
  <c r="I22" i="48" s="1"/>
  <c r="G21" i="48"/>
  <c r="E21" i="48"/>
  <c r="D21" i="48"/>
  <c r="C21" i="48"/>
  <c r="J20" i="48"/>
  <c r="H20" i="48"/>
  <c r="F20" i="48"/>
  <c r="I20" i="48" s="1"/>
  <c r="J19" i="48"/>
  <c r="I19" i="48"/>
  <c r="H19" i="48"/>
  <c r="F19" i="48"/>
  <c r="J18" i="48"/>
  <c r="H18" i="48"/>
  <c r="F18" i="48"/>
  <c r="I18" i="48" s="1"/>
  <c r="G17" i="48"/>
  <c r="E17" i="48"/>
  <c r="D17" i="48"/>
  <c r="C17" i="48"/>
  <c r="J16" i="48"/>
  <c r="H16" i="48"/>
  <c r="F16" i="48"/>
  <c r="I16" i="48" s="1"/>
  <c r="J15" i="48"/>
  <c r="H15" i="48"/>
  <c r="F15" i="48"/>
  <c r="I15" i="48" s="1"/>
  <c r="G14" i="48"/>
  <c r="E14" i="48"/>
  <c r="D14" i="48"/>
  <c r="C14" i="48"/>
  <c r="J13" i="48"/>
  <c r="I12" i="48" s="1"/>
  <c r="I13" i="48"/>
  <c r="H12" i="48" s="1"/>
  <c r="H13" i="48"/>
  <c r="F13" i="48"/>
  <c r="G12" i="48"/>
  <c r="J11" i="48"/>
  <c r="H11" i="48"/>
  <c r="F11" i="48"/>
  <c r="F9" i="48" s="1"/>
  <c r="J10" i="48"/>
  <c r="I10" i="48"/>
  <c r="H10" i="48"/>
  <c r="G9" i="48"/>
  <c r="E9" i="48"/>
  <c r="D9" i="48"/>
  <c r="D77" i="48" s="1"/>
  <c r="F27" i="48" l="1"/>
  <c r="F55" i="48"/>
  <c r="C77" i="48"/>
  <c r="J12" i="48"/>
  <c r="I11" i="48"/>
  <c r="F40" i="48"/>
  <c r="I28" i="48"/>
  <c r="F67" i="48"/>
  <c r="G77" i="48"/>
  <c r="E77" i="48"/>
  <c r="H77" i="48" s="1"/>
  <c r="F17" i="48"/>
  <c r="I68" i="48"/>
  <c r="F63" i="48"/>
  <c r="F47" i="48"/>
  <c r="F44" i="48"/>
  <c r="F35" i="48"/>
  <c r="K62" i="48"/>
  <c r="K51" i="48"/>
  <c r="K43" i="48"/>
  <c r="K39" i="48"/>
  <c r="K30" i="48"/>
  <c r="K22" i="48"/>
  <c r="K15" i="48"/>
  <c r="K10" i="48"/>
  <c r="K72" i="48"/>
  <c r="K66" i="48"/>
  <c r="K54" i="48"/>
  <c r="K46" i="48"/>
  <c r="K42" i="48"/>
  <c r="K38" i="48"/>
  <c r="K34" i="48"/>
  <c r="K29" i="48"/>
  <c r="K25" i="48"/>
  <c r="K64" i="48"/>
  <c r="K57" i="48"/>
  <c r="K53" i="48"/>
  <c r="K49" i="48"/>
  <c r="K45" i="48"/>
  <c r="K41" i="48"/>
  <c r="K37" i="48"/>
  <c r="K32" i="48"/>
  <c r="K28" i="48"/>
  <c r="K24" i="48"/>
  <c r="K19" i="48"/>
  <c r="K13" i="48"/>
  <c r="K12" i="48" s="1"/>
  <c r="K68" i="48"/>
  <c r="K56" i="48"/>
  <c r="K52" i="48"/>
  <c r="K48" i="48"/>
  <c r="K36" i="48"/>
  <c r="K31" i="48"/>
  <c r="K23" i="48"/>
  <c r="K26" i="48"/>
  <c r="F71" i="48"/>
  <c r="F14" i="48"/>
  <c r="F21" i="48"/>
  <c r="I39" i="48"/>
  <c r="F50" i="48"/>
  <c r="F60" i="48"/>
  <c r="F74" i="47"/>
  <c r="F73" i="47"/>
  <c r="F71" i="47"/>
  <c r="F70" i="47"/>
  <c r="F60" i="47"/>
  <c r="F59" i="47"/>
  <c r="F50" i="47"/>
  <c r="F49" i="47"/>
  <c r="F47" i="47"/>
  <c r="F46" i="47"/>
  <c r="F44" i="47"/>
  <c r="F42" i="47"/>
  <c r="F39" i="47"/>
  <c r="F38" i="47"/>
  <c r="J77" i="48" l="1"/>
  <c r="F77" i="48"/>
  <c r="I77" i="48" s="1"/>
  <c r="K77" i="48"/>
  <c r="F37" i="47"/>
  <c r="F35" i="47"/>
  <c r="F32" i="47"/>
  <c r="F26" i="47"/>
  <c r="F14" i="47"/>
  <c r="F31" i="47" l="1"/>
  <c r="F25" i="47"/>
  <c r="F24" i="47"/>
  <c r="F23" i="47"/>
  <c r="F21" i="47"/>
  <c r="F20" i="47"/>
  <c r="F19" i="47"/>
  <c r="F17" i="47"/>
  <c r="F12" i="47"/>
  <c r="D82" i="47" l="1"/>
  <c r="G76" i="47" l="1"/>
  <c r="F76" i="47"/>
  <c r="E76" i="47"/>
  <c r="J75" i="47"/>
  <c r="H75" i="47"/>
  <c r="F75" i="47"/>
  <c r="F72" i="47" s="1"/>
  <c r="J74" i="47"/>
  <c r="I74" i="47"/>
  <c r="H74" i="47"/>
  <c r="J73" i="47"/>
  <c r="I73" i="47"/>
  <c r="H73" i="47"/>
  <c r="G72" i="47"/>
  <c r="E72" i="47"/>
  <c r="D72" i="47"/>
  <c r="C72" i="47"/>
  <c r="J71" i="47"/>
  <c r="I71" i="47"/>
  <c r="H71" i="47"/>
  <c r="J70" i="47"/>
  <c r="H70" i="47"/>
  <c r="I70" i="47"/>
  <c r="J69" i="47"/>
  <c r="H69" i="47"/>
  <c r="F69" i="47"/>
  <c r="F68" i="47" s="1"/>
  <c r="G68" i="47"/>
  <c r="E68" i="47"/>
  <c r="D68" i="47"/>
  <c r="C68" i="47"/>
  <c r="J67" i="47"/>
  <c r="H67" i="47"/>
  <c r="F67" i="47"/>
  <c r="I67" i="47" s="1"/>
  <c r="J66" i="47"/>
  <c r="H66" i="47"/>
  <c r="F66" i="47"/>
  <c r="I66" i="47" s="1"/>
  <c r="J65" i="47"/>
  <c r="I65" i="47"/>
  <c r="H65" i="47"/>
  <c r="F65" i="47"/>
  <c r="G64" i="47"/>
  <c r="E64" i="47"/>
  <c r="D64" i="47"/>
  <c r="C64" i="47"/>
  <c r="J63" i="47"/>
  <c r="H63" i="47"/>
  <c r="F63" i="47"/>
  <c r="I63" i="47" s="1"/>
  <c r="J62" i="47"/>
  <c r="H62" i="47"/>
  <c r="F62" i="47"/>
  <c r="I62" i="47" s="1"/>
  <c r="G61" i="47"/>
  <c r="E61" i="47"/>
  <c r="D61" i="47"/>
  <c r="C61" i="47"/>
  <c r="J60" i="47"/>
  <c r="H60" i="47"/>
  <c r="I60" i="47"/>
  <c r="J59" i="47"/>
  <c r="I59" i="47"/>
  <c r="H59" i="47"/>
  <c r="J58" i="47"/>
  <c r="H58" i="47"/>
  <c r="F58" i="47"/>
  <c r="I58" i="47" s="1"/>
  <c r="J57" i="47"/>
  <c r="I57" i="47"/>
  <c r="H57" i="47"/>
  <c r="F57" i="47"/>
  <c r="G56" i="47"/>
  <c r="E56" i="47"/>
  <c r="D56" i="47"/>
  <c r="C56" i="47"/>
  <c r="J55" i="47"/>
  <c r="H55" i="47"/>
  <c r="F55" i="47"/>
  <c r="I55" i="47" s="1"/>
  <c r="J54" i="47"/>
  <c r="H54" i="47"/>
  <c r="F54" i="47"/>
  <c r="I54" i="47" s="1"/>
  <c r="J53" i="47"/>
  <c r="I53" i="47"/>
  <c r="H53" i="47"/>
  <c r="F53" i="47"/>
  <c r="J52" i="47"/>
  <c r="H52" i="47"/>
  <c r="F52" i="47"/>
  <c r="I52" i="47" s="1"/>
  <c r="G51" i="47"/>
  <c r="F51" i="47"/>
  <c r="E51" i="47"/>
  <c r="D51" i="47"/>
  <c r="C51" i="47"/>
  <c r="J50" i="47"/>
  <c r="H50" i="47"/>
  <c r="I50" i="47"/>
  <c r="J49" i="47"/>
  <c r="I49" i="47"/>
  <c r="H49" i="47"/>
  <c r="G48" i="47"/>
  <c r="E48" i="47"/>
  <c r="D48" i="47"/>
  <c r="C48" i="47"/>
  <c r="J47" i="47"/>
  <c r="H47" i="47"/>
  <c r="I47" i="47"/>
  <c r="J46" i="47"/>
  <c r="I46" i="47"/>
  <c r="H46" i="47"/>
  <c r="G45" i="47"/>
  <c r="E45" i="47"/>
  <c r="D45" i="47"/>
  <c r="C45" i="47"/>
  <c r="J44" i="47"/>
  <c r="I44" i="47"/>
  <c r="H44" i="47"/>
  <c r="J43" i="47"/>
  <c r="H43" i="47"/>
  <c r="F43" i="47"/>
  <c r="I43" i="47" s="1"/>
  <c r="J42" i="47"/>
  <c r="I42" i="47"/>
  <c r="H42" i="47"/>
  <c r="G41" i="47"/>
  <c r="F41" i="47"/>
  <c r="E41" i="47"/>
  <c r="D41" i="47"/>
  <c r="C41" i="47"/>
  <c r="J40" i="47"/>
  <c r="H40" i="47"/>
  <c r="F40" i="47"/>
  <c r="J39" i="47"/>
  <c r="I39" i="47"/>
  <c r="H39" i="47"/>
  <c r="J38" i="47"/>
  <c r="I38" i="47"/>
  <c r="H38" i="47"/>
  <c r="J37" i="47"/>
  <c r="H37" i="47"/>
  <c r="I37" i="47"/>
  <c r="G36" i="47"/>
  <c r="E36" i="47"/>
  <c r="D36" i="47"/>
  <c r="C36" i="47"/>
  <c r="J35" i="47"/>
  <c r="H35" i="47"/>
  <c r="I35" i="47"/>
  <c r="G34" i="47"/>
  <c r="E34" i="47"/>
  <c r="F34" i="47" s="1"/>
  <c r="C34" i="47"/>
  <c r="J33" i="47"/>
  <c r="H33" i="47"/>
  <c r="F33" i="47"/>
  <c r="I33" i="47" s="1"/>
  <c r="J32" i="47"/>
  <c r="I32" i="47"/>
  <c r="H32" i="47"/>
  <c r="J31" i="47"/>
  <c r="I31" i="47"/>
  <c r="H31" i="47"/>
  <c r="J30" i="47"/>
  <c r="H30" i="47"/>
  <c r="F30" i="47"/>
  <c r="I30" i="47" s="1"/>
  <c r="J29" i="47"/>
  <c r="H29" i="47"/>
  <c r="F29" i="47"/>
  <c r="I29" i="47" s="1"/>
  <c r="G28" i="47"/>
  <c r="E28" i="47"/>
  <c r="D28" i="47"/>
  <c r="C28" i="47"/>
  <c r="J27" i="47"/>
  <c r="H27" i="47"/>
  <c r="F27" i="47"/>
  <c r="I27" i="47" s="1"/>
  <c r="J26" i="47"/>
  <c r="I26" i="47"/>
  <c r="H26" i="47"/>
  <c r="J25" i="47"/>
  <c r="I25" i="47"/>
  <c r="H25" i="47"/>
  <c r="J24" i="47"/>
  <c r="I24" i="47"/>
  <c r="H24" i="47"/>
  <c r="J23" i="47"/>
  <c r="H23" i="47"/>
  <c r="I23" i="47"/>
  <c r="G22" i="47"/>
  <c r="E22" i="47"/>
  <c r="D22" i="47"/>
  <c r="C22" i="47"/>
  <c r="J21" i="47"/>
  <c r="H21" i="47"/>
  <c r="I21" i="47"/>
  <c r="J20" i="47"/>
  <c r="H20" i="47"/>
  <c r="I20" i="47"/>
  <c r="J19" i="47"/>
  <c r="H19" i="47"/>
  <c r="I19" i="47"/>
  <c r="G18" i="47"/>
  <c r="E18" i="47"/>
  <c r="D18" i="47"/>
  <c r="C18" i="47"/>
  <c r="J17" i="47"/>
  <c r="H17" i="47"/>
  <c r="J16" i="47"/>
  <c r="H16" i="47"/>
  <c r="F16" i="47"/>
  <c r="F15" i="47" s="1"/>
  <c r="G15" i="47"/>
  <c r="E15" i="47"/>
  <c r="D15" i="47"/>
  <c r="C15" i="47"/>
  <c r="J14" i="47"/>
  <c r="I14" i="47"/>
  <c r="H13" i="47" s="1"/>
  <c r="H14" i="47"/>
  <c r="J13" i="47"/>
  <c r="I13" i="47"/>
  <c r="G13" i="47"/>
  <c r="J12" i="47"/>
  <c r="J11" i="47"/>
  <c r="I11" i="47"/>
  <c r="H11" i="47"/>
  <c r="G10" i="47"/>
  <c r="E10" i="47"/>
  <c r="C10" i="47"/>
  <c r="C78" i="47" l="1"/>
  <c r="I40" i="47"/>
  <c r="F36" i="47"/>
  <c r="I16" i="47"/>
  <c r="F28" i="47"/>
  <c r="I75" i="47"/>
  <c r="E78" i="47"/>
  <c r="I69" i="47"/>
  <c r="G78" i="47"/>
  <c r="I17" i="47"/>
  <c r="F22" i="47"/>
  <c r="F10" i="47"/>
  <c r="F48" i="47"/>
  <c r="F56" i="47"/>
  <c r="F64" i="47"/>
  <c r="F18" i="47"/>
  <c r="F45" i="47"/>
  <c r="F61" i="47"/>
  <c r="G76" i="46"/>
  <c r="F78" i="47" l="1"/>
  <c r="J78" i="47"/>
  <c r="F76" i="46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I66" i="46"/>
  <c r="H66" i="46"/>
  <c r="F66" i="46"/>
  <c r="J65" i="46"/>
  <c r="H65" i="46"/>
  <c r="F65" i="46"/>
  <c r="I65" i="46" s="1"/>
  <c r="G64" i="46"/>
  <c r="E64" i="46"/>
  <c r="D64" i="46"/>
  <c r="C64" i="46"/>
  <c r="J63" i="46"/>
  <c r="H63" i="46"/>
  <c r="F63" i="46"/>
  <c r="I63" i="46" s="1"/>
  <c r="J62" i="46"/>
  <c r="I62" i="46"/>
  <c r="H62" i="46"/>
  <c r="F62" i="46"/>
  <c r="G61" i="46"/>
  <c r="E61" i="46"/>
  <c r="D61" i="46"/>
  <c r="C61" i="46"/>
  <c r="J60" i="46"/>
  <c r="H60" i="46"/>
  <c r="F60" i="46"/>
  <c r="I60" i="46" s="1"/>
  <c r="J59" i="46"/>
  <c r="I59" i="46"/>
  <c r="H59" i="46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F36" i="46" s="1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I29" i="46"/>
  <c r="H29" i="46"/>
  <c r="F29" i="46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H16" i="46"/>
  <c r="F16" i="46"/>
  <c r="I16" i="46" s="1"/>
  <c r="G15" i="46"/>
  <c r="E15" i="46"/>
  <c r="D15" i="46"/>
  <c r="C15" i="46"/>
  <c r="J14" i="46"/>
  <c r="I13" i="46" s="1"/>
  <c r="I14" i="46"/>
  <c r="H14" i="46"/>
  <c r="H13" i="46"/>
  <c r="G13" i="46"/>
  <c r="J12" i="46"/>
  <c r="H12" i="46"/>
  <c r="F12" i="46"/>
  <c r="I12" i="46" s="1"/>
  <c r="J11" i="46"/>
  <c r="H11" i="46"/>
  <c r="F11" i="46"/>
  <c r="I11" i="46" s="1"/>
  <c r="G10" i="46"/>
  <c r="G78" i="46" s="1"/>
  <c r="E10" i="46"/>
  <c r="D10" i="46"/>
  <c r="C10" i="46"/>
  <c r="F61" i="46" l="1"/>
  <c r="C78" i="46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I73" i="45"/>
  <c r="H73" i="45"/>
  <c r="F73" i="45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I62" i="45"/>
  <c r="H62" i="45"/>
  <c r="F62" i="45"/>
  <c r="G61" i="45"/>
  <c r="F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F51" i="45" s="1"/>
  <c r="J54" i="45"/>
  <c r="H54" i="45"/>
  <c r="F54" i="45"/>
  <c r="I54" i="45" s="1"/>
  <c r="J53" i="45"/>
  <c r="H53" i="45"/>
  <c r="F53" i="45"/>
  <c r="I53" i="45" s="1"/>
  <c r="J52" i="45"/>
  <c r="I52" i="45"/>
  <c r="H52" i="45"/>
  <c r="F52" i="45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E45" i="45"/>
  <c r="D45" i="45"/>
  <c r="C45" i="45"/>
  <c r="J44" i="45"/>
  <c r="H44" i="45"/>
  <c r="F44" i="45"/>
  <c r="I44" i="45" s="1"/>
  <c r="J43" i="45"/>
  <c r="H43" i="45"/>
  <c r="F43" i="45"/>
  <c r="I43" i="45" s="1"/>
  <c r="J42" i="45"/>
  <c r="I42" i="45"/>
  <c r="H42" i="45"/>
  <c r="G41" i="45"/>
  <c r="F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F36" i="45" s="1"/>
  <c r="C36" i="45"/>
  <c r="J35" i="45"/>
  <c r="I35" i="45"/>
  <c r="H35" i="45"/>
  <c r="G34" i="45"/>
  <c r="F34" i="45"/>
  <c r="E34" i="45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H30" i="45"/>
  <c r="F30" i="45"/>
  <c r="I30" i="45" s="1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I24" i="45"/>
  <c r="H24" i="45"/>
  <c r="F24" i="45"/>
  <c r="J23" i="45"/>
  <c r="I23" i="45"/>
  <c r="H23" i="45"/>
  <c r="F23" i="45"/>
  <c r="G22" i="45"/>
  <c r="F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H17" i="45"/>
  <c r="F17" i="45"/>
  <c r="I17" i="45" s="1"/>
  <c r="J16" i="45"/>
  <c r="H16" i="45"/>
  <c r="F16" i="45"/>
  <c r="I16" i="45" s="1"/>
  <c r="G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I11" i="45"/>
  <c r="H11" i="45"/>
  <c r="F11" i="45"/>
  <c r="G10" i="45"/>
  <c r="F10" i="45"/>
  <c r="E10" i="45"/>
  <c r="D10" i="45"/>
  <c r="C10" i="45"/>
  <c r="E78" i="45" l="1"/>
  <c r="F45" i="45"/>
  <c r="F15" i="45"/>
  <c r="F78" i="45" s="1"/>
  <c r="F28" i="45"/>
  <c r="F68" i="45"/>
  <c r="I55" i="45"/>
  <c r="C78" i="45"/>
  <c r="G78" i="45"/>
  <c r="J78" i="45" s="1"/>
  <c r="D78" i="45"/>
  <c r="K50" i="45" s="1"/>
  <c r="F18" i="45"/>
  <c r="F48" i="45"/>
  <c r="F56" i="45"/>
  <c r="F64" i="45"/>
  <c r="C61" i="43"/>
  <c r="G56" i="43"/>
  <c r="K26" i="45" l="1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I30" i="43" s="1"/>
  <c r="H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H49" i="43"/>
  <c r="I49" i="43"/>
  <c r="J49" i="43"/>
  <c r="F50" i="43"/>
  <c r="H50" i="43"/>
  <c r="I50" i="43"/>
  <c r="J50" i="43"/>
  <c r="C51" i="43"/>
  <c r="D51" i="43"/>
  <c r="E51" i="43"/>
  <c r="G51" i="43"/>
  <c r="F52" i="43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I58" i="43" s="1"/>
  <c r="H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I65" i="43" s="1"/>
  <c r="H65" i="43"/>
  <c r="J65" i="43"/>
  <c r="F66" i="43"/>
  <c r="I66" i="43" s="1"/>
  <c r="H66" i="43"/>
  <c r="J66" i="43"/>
  <c r="F67" i="43"/>
  <c r="H67" i="43"/>
  <c r="J67" i="43"/>
  <c r="C68" i="43"/>
  <c r="D68" i="43"/>
  <c r="E68" i="43"/>
  <c r="G68" i="43"/>
  <c r="F69" i="43"/>
  <c r="I69" i="43" s="1"/>
  <c r="H69" i="43"/>
  <c r="J69" i="43"/>
  <c r="F70" i="43"/>
  <c r="I70" i="43" s="1"/>
  <c r="H70" i="43"/>
  <c r="J70" i="43"/>
  <c r="I71" i="43"/>
  <c r="H71" i="43"/>
  <c r="J71" i="43"/>
  <c r="C72" i="43"/>
  <c r="D72" i="43"/>
  <c r="E72" i="43"/>
  <c r="G72" i="43"/>
  <c r="F73" i="43"/>
  <c r="F72" i="43"/>
  <c r="H73" i="43"/>
  <c r="J73" i="43"/>
  <c r="I74" i="43"/>
  <c r="H74" i="43"/>
  <c r="J74" i="43"/>
  <c r="F75" i="43"/>
  <c r="I75" i="43"/>
  <c r="H75" i="43"/>
  <c r="J75" i="43"/>
  <c r="I52" i="43"/>
  <c r="I73" i="43"/>
  <c r="I16" i="43"/>
  <c r="F48" i="43" l="1"/>
  <c r="J13" i="43"/>
  <c r="I13" i="43"/>
  <c r="F34" i="43"/>
  <c r="F28" i="43"/>
  <c r="F6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  <c r="H12" i="47"/>
  <c r="I12" i="47"/>
  <c r="D10" i="47"/>
  <c r="D78" i="47" s="1"/>
  <c r="K44" i="47" l="1"/>
  <c r="K53" i="47"/>
  <c r="K20" i="47"/>
  <c r="K73" i="47"/>
  <c r="K52" i="47"/>
  <c r="K30" i="47"/>
  <c r="K38" i="47"/>
  <c r="K39" i="47"/>
  <c r="K35" i="47"/>
  <c r="K37" i="47"/>
  <c r="I78" i="47"/>
  <c r="K43" i="47"/>
  <c r="K65" i="47"/>
  <c r="K50" i="47"/>
  <c r="K11" i="47"/>
  <c r="K25" i="47"/>
  <c r="K67" i="47"/>
  <c r="K49" i="47"/>
  <c r="K23" i="47"/>
  <c r="K31" i="47"/>
  <c r="K24" i="47"/>
  <c r="K55" i="47"/>
  <c r="K63" i="47"/>
  <c r="K69" i="47"/>
  <c r="K14" i="47"/>
  <c r="K13" i="47" s="1"/>
  <c r="K16" i="47"/>
  <c r="K26" i="47"/>
  <c r="K27" i="47"/>
  <c r="K58" i="47"/>
  <c r="K75" i="47"/>
  <c r="H78" i="47"/>
  <c r="K42" i="47"/>
  <c r="K40" i="47"/>
  <c r="K57" i="47"/>
  <c r="K32" i="47"/>
  <c r="K46" i="47"/>
  <c r="K47" i="47"/>
  <c r="K33" i="47"/>
  <c r="K29" i="47"/>
  <c r="K54" i="47"/>
  <c r="K78" i="47" l="1"/>
</calcChain>
</file>

<file path=xl/sharedStrings.xml><?xml version="1.0" encoding="utf-8"?>
<sst xmlns="http://schemas.openxmlformats.org/spreadsheetml/2006/main" count="478" uniqueCount="88">
  <si>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</si>
  <si>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</si>
  <si>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</si>
  <si>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</si>
  <si>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</si>
  <si>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</si>
  <si>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</si>
  <si>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</si>
  <si>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</si>
  <si>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</si>
  <si>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</si>
  <si>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</si>
  <si>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</si>
  <si>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</si>
  <si>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</si>
  <si>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</si>
  <si>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</si>
  <si>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</si>
  <si>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</si>
  <si>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</si>
  <si>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</si>
  <si>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</si>
  <si>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</si>
  <si>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</si>
  <si>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</si>
  <si>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</si>
  <si>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</si>
  <si>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</si>
  <si>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</si>
  <si>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</si>
  <si>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</si>
  <si>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</si>
  <si>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</si>
  <si>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</si>
  <si>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</si>
  <si>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</si>
  <si>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</si>
  <si>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</si>
  <si>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</si>
  <si>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</si>
  <si>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</si>
  <si>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</si>
  <si>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</si>
  <si>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</si>
  <si>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</si>
  <si>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</si>
  <si>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</si>
  <si>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</si>
  <si>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</si>
  <si>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</si>
  <si>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</si>
  <si>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</si>
  <si>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</si>
  <si>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</si>
  <si>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</si>
  <si>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</si>
  <si>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</si>
  <si>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</si>
  <si>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</si>
  <si>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</si>
  <si>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</si>
  <si>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</si>
  <si>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</si>
  <si>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</si>
  <si>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</si>
  <si>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</si>
  <si>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</si>
  <si>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</si>
  <si>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</si>
  <si>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</si>
  <si>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</si>
  <si>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</si>
  <si>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</si>
  <si>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Fonte: I-GESP/SEFAZ - 22.04.2025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</si>
  <si>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</si>
  <si>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</si>
  <si>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</si>
  <si>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</si>
  <si>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</si>
  <si>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</si>
  <si>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</si>
  <si>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POSIÇÃO: 01/JANEIRO a 30/ABRIL/2025</t>
  </si>
  <si>
    <t>Fonte: I-GESP/SEFAZ - 05.05.2025</t>
  </si>
  <si>
    <t>EXECUÇAO ORÇAMENTÁRIA -MAR/2025</t>
  </si>
  <si>
    <t xml:space="preserve">            </t>
  </si>
  <si>
    <t>-</t>
  </si>
  <si>
    <t>Fonte: I-GESP/SEFAZ - 09.06.2025</t>
  </si>
  <si>
    <t>POSIÇÃO: 01/JANEIRO a 31/MAIO/2025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</si>
</sst>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43" fontId="0" fillId="0" borderId="0" xfId="1" applyFont="1"/>
    <xf numFmtId="43" fontId="0" fillId="0" borderId="0" xfId="1" applyFont="1" applyAlignment="1"/>
    <xf numFmtId="43" fontId="0" fillId="0" borderId="0" xfId="1" applyFont="1" applyAlignment="1">
      <alignment vertical="justify" wrapText="1"/>
    </xf>
    <xf numFmtId="43" fontId="0" fillId="0" borderId="0" xfId="0" applyNumberFormat="1"/>
    <xf numFmtId="43" fontId="0" fillId="0" borderId="0" xfId="1" applyFont="1" applyAlignment="1">
      <alignment horizontal="justify" vertical="justify" wrapText="1"/>
    </xf>
    <xf numFmtId="43" fontId="14" fillId="0" borderId="0" xfId="0" applyNumberFormat="1" applyFont="1"/>
    <xf numFmtId="164" fontId="10" fillId="0" borderId="4" xfId="0" applyNumberFormat="1" applyFont="1" applyBorder="1"/>
    <xf numFmtId="43" fontId="10" fillId="0" borderId="4" xfId="0" applyNumberFormat="1" applyFont="1" applyBorder="1"/>
    <xf numFmtId="0" fontId="10" fillId="2" borderId="1" xfId="0" applyFont="1" applyFill="1" applyBorder="1"/>
    <xf numFmtId="164" fontId="10" fillId="2" borderId="3" xfId="1" applyNumberFormat="1" applyFont="1" applyFill="1" applyBorder="1" applyAlignment="1"/>
    <xf numFmtId="0" fontId="10" fillId="2" borderId="28" xfId="0" applyFont="1" applyFill="1" applyBorder="1"/>
    <xf numFmtId="164" fontId="10" fillId="2" borderId="30" xfId="1" applyNumberFormat="1" applyFont="1" applyFill="1" applyBorder="1" applyAlignment="1"/>
    <xf numFmtId="43" fontId="10" fillId="0" borderId="29" xfId="0" applyNumberFormat="1" applyFont="1" applyBorder="1"/>
    <xf numFmtId="43" fontId="10" fillId="2" borderId="4" xfId="1" applyFont="1" applyFill="1" applyBorder="1" applyAlignment="1"/>
    <xf numFmtId="164" fontId="10" fillId="2" borderId="29" xfId="1" applyNumberFormat="1" applyFont="1" applyFill="1" applyBorder="1" applyAlignment="1"/>
    <xf numFmtId="164" fontId="10" fillId="2" borderId="2" xfId="1" applyNumberFormat="1" applyFont="1" applyFill="1" applyBorder="1" applyAlignment="1"/>
    <xf numFmtId="164" fontId="10" fillId="0" borderId="4" xfId="1" applyNumberFormat="1" applyFont="1" applyFill="1" applyBorder="1"/>
    <xf numFmtId="164" fontId="10" fillId="0" borderId="30" xfId="1" applyNumberFormat="1" applyFont="1" applyFill="1" applyBorder="1"/>
    <xf numFmtId="43" fontId="10" fillId="2" borderId="0" xfId="1" applyFont="1" applyFill="1" applyBorder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4" borderId="2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distributed" wrapText="1"/>
    </xf>
    <xf numFmtId="43" fontId="10" fillId="3" borderId="19" xfId="1" applyFont="1" applyFill="1" applyBorder="1" applyAlignment="1"/>
    <xf numFmtId="2" fontId="10" fillId="0" borderId="25" xfId="0" applyNumberFormat="1" applyFont="1" applyBorder="1"/>
    <xf numFmtId="2" fontId="10" fillId="0" borderId="31" xfId="0" applyNumberFormat="1" applyFont="1" applyBorder="1"/>
    <xf numFmtId="2" fontId="10" fillId="3" borderId="19" xfId="0" applyNumberFormat="1" applyFont="1" applyFill="1" applyBorder="1"/>
    <xf numFmtId="2" fontId="10" fillId="0" borderId="8" xfId="0" applyNumberFormat="1" applyFont="1" applyBorder="1"/>
    <xf numFmtId="2" fontId="10" fillId="0" borderId="14" xfId="0" applyNumberFormat="1" applyFont="1" applyBorder="1"/>
    <xf numFmtId="4" fontId="10" fillId="0" borderId="24" xfId="0" applyNumberFormat="1" applyFont="1" applyBorder="1"/>
    <xf numFmtId="4" fontId="10" fillId="0" borderId="3" xfId="0" applyNumberFormat="1" applyFont="1" applyBorder="1"/>
    <xf numFmtId="2" fontId="10" fillId="0" borderId="5" xfId="0" applyNumberFormat="1" applyFont="1" applyBorder="1"/>
    <xf numFmtId="4" fontId="10" fillId="0" borderId="13" xfId="0" applyNumberFormat="1" applyFont="1" applyBorder="1"/>
    <xf numFmtId="4" fontId="10" fillId="0" borderId="7" xfId="0" applyNumberFormat="1" applyFont="1" applyBorder="1"/>
    <xf numFmtId="2" fontId="10" fillId="0" borderId="34" xfId="0" applyNumberFormat="1" applyFont="1" applyBorder="1"/>
    <xf numFmtId="4" fontId="10" fillId="3" borderId="17" xfId="0" applyNumberFormat="1" applyFont="1" applyFill="1" applyBorder="1"/>
    <xf numFmtId="4" fontId="10" fillId="5" borderId="13" xfId="0" applyNumberFormat="1" applyFont="1" applyFill="1" applyBorder="1"/>
    <xf numFmtId="2" fontId="10" fillId="5" borderId="14" xfId="0" applyNumberFormat="1" applyFont="1" applyFill="1" applyBorder="1"/>
    <xf numFmtId="0" fontId="9" fillId="4" borderId="15" xfId="0" applyFont="1" applyFill="1" applyBorder="1" applyAlignment="1">
      <alignment horizontal="center" vertical="center"/>
    </xf>
    <xf numFmtId="43" fontId="9" fillId="4" borderId="18" xfId="0" applyNumberFormat="1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37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/>
    <xf numFmtId="43" fontId="20" fillId="0" borderId="0" xfId="1" applyFont="1"/>
    <xf numFmtId="43" fontId="20" fillId="0" borderId="0" xfId="1" applyFont="1" applyAlignment="1"/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justify" wrapText="1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3" borderId="3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7-48A4-A204-70C297C3FFD4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7-48A4-A204-70C297C3FFD4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B7-48A4-A204-70C297C3FFD4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7-48A4-A204-70C297C3FFD4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7-48A4-A204-70C297C3FFD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7-48A4-A204-70C297C3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363136"/>
        <c:axId val="44364928"/>
        <c:axId val="0"/>
      </c:bar3DChart>
      <c:catAx>
        <c:axId val="443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364928"/>
        <c:crosses val="autoZero"/>
        <c:auto val="1"/>
        <c:lblAlgn val="ctr"/>
        <c:lblOffset val="100"/>
        <c:noMultiLvlLbl val="0"/>
      </c:catAx>
      <c:valAx>
        <c:axId val="443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36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2B-4650-8E6A-FD0588AC33EE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B-4650-8E6A-FD0588AC33EE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2B-4650-8E6A-FD0588AC33EE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B-4650-8E6A-FD0588AC33EE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2B-4650-8E6A-FD0588AC33E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2B-4650-8E6A-FD0588AC3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435328"/>
        <c:axId val="44436864"/>
        <c:axId val="0"/>
      </c:bar3DChart>
      <c:catAx>
        <c:axId val="4443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36864"/>
        <c:crosses val="autoZero"/>
        <c:auto val="1"/>
        <c:lblAlgn val="ctr"/>
        <c:lblOffset val="100"/>
        <c:noMultiLvlLbl val="0"/>
      </c:catAx>
      <c:valAx>
        <c:axId val="444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3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E-43CB-93AA-6356D7045640}"/>
                </c:ext>
              </c:extLst>
            </c:dLbl>
            <c:dLbl>
              <c:idx val="1"/>
              <c:layout>
                <c:manualLayout>
                  <c:x val="1.6869095816464238E-3"/>
                  <c:y val="-2.777777777777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E-43CB-93AA-6356D7045640}"/>
                </c:ext>
              </c:extLst>
            </c:dLbl>
            <c:dLbl>
              <c:idx val="2"/>
              <c:layout>
                <c:manualLayout>
                  <c:x val="3.373819163292847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E-43CB-93AA-6356D7045640}"/>
                </c:ext>
              </c:extLst>
            </c:dLbl>
            <c:dLbl>
              <c:idx val="3"/>
              <c:layout>
                <c:manualLayout>
                  <c:x val="1.6869095816464238E-3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E-43CB-93AA-6356D7045640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E-43CB-93AA-6356D70456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LIBERR</c:v>
              </c:pt>
              <c:pt idx="4">
                <c:v>EXECUTADO</c:v>
              </c:pt>
            </c:strLit>
          </c:cat>
          <c:val>
            <c:numRef>
              <c:f>'MAR 25'!$C$78:$G$78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76417692.030000001</c:v>
                </c:pt>
                <c:pt idx="2">
                  <c:v>41443676.129999995</c:v>
                </c:pt>
                <c:pt idx="3">
                  <c:v>40203303.769999996</c:v>
                </c:pt>
                <c:pt idx="4">
                  <c:v>19247311.859999999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AE-43CB-93AA-6356D704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482944"/>
        <c:axId val="44484480"/>
        <c:axId val="0"/>
      </c:bar3DChart>
      <c:catAx>
        <c:axId val="4448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484480"/>
        <c:crosses val="autoZero"/>
        <c:auto val="1"/>
        <c:lblAlgn val="ctr"/>
        <c:lblOffset val="100"/>
        <c:noMultiLvlLbl val="0"/>
      </c:catAx>
      <c:valAx>
        <c:axId val="4448448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44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594360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868680</xdr:colOff>
      <xdr:row>84</xdr:row>
      <xdr:rowOff>57150</xdr:rowOff>
    </xdr:from>
    <xdr:to>
      <xdr:col>7</xdr:col>
      <xdr:colOff>91440</xdr:colOff>
      <xdr:row>99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35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4097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884682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098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693420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277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198" t="s">
        <v>15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" x14ac:dyDescent="0.35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15" x14ac:dyDescent="0.35">
      <c r="A3" s="198" t="s">
        <v>37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5" x14ac:dyDescent="0.35">
      <c r="A4" s="198" t="s">
        <v>60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210" t="s">
        <v>1</v>
      </c>
      <c r="B7" s="213" t="s">
        <v>2</v>
      </c>
      <c r="C7" s="216"/>
      <c r="D7" s="216"/>
      <c r="E7" s="216"/>
      <c r="F7" s="216"/>
      <c r="G7" s="217"/>
      <c r="H7" s="203" t="s">
        <v>10</v>
      </c>
      <c r="I7" s="204"/>
      <c r="J7" s="205"/>
      <c r="K7" s="206"/>
    </row>
    <row r="8" spans="1:11" ht="15" x14ac:dyDescent="0.35">
      <c r="A8" s="211"/>
      <c r="B8" s="214"/>
      <c r="C8" s="207" t="s">
        <v>17</v>
      </c>
      <c r="D8" s="201"/>
      <c r="E8" s="208" t="s">
        <v>3</v>
      </c>
      <c r="F8" s="201" t="s">
        <v>18</v>
      </c>
      <c r="G8" s="199" t="s">
        <v>19</v>
      </c>
      <c r="H8" s="8"/>
      <c r="I8" s="9"/>
      <c r="J8" s="9"/>
      <c r="K8" s="10"/>
    </row>
    <row r="9" spans="1:11" ht="31.75" customHeight="1" thickBot="1" x14ac:dyDescent="0.4">
      <c r="A9" s="212"/>
      <c r="B9" s="215"/>
      <c r="C9" s="11" t="s">
        <v>16</v>
      </c>
      <c r="D9" s="12" t="s">
        <v>25</v>
      </c>
      <c r="E9" s="209"/>
      <c r="F9" s="202"/>
      <c r="G9" s="200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19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19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194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19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9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19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9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19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92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193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193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194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192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193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19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193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193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194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192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19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19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193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19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19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19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94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19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19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19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193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19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19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9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19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19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19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19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19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19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19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19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19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19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19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192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19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19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193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194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19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9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9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19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19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19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4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19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19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9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2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19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19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218" t="s">
        <v>24</v>
      </c>
      <c r="B79" s="218"/>
      <c r="C79" s="218"/>
      <c r="D79" s="1"/>
      <c r="E79" s="1"/>
      <c r="F79" s="1"/>
      <c r="G79" s="1"/>
      <c r="H79" s="1"/>
      <c r="I79" s="1"/>
      <c r="J79" s="1"/>
      <c r="K79" s="1"/>
    </row>
  </sheetData>
  <mergeCells count="30">
    <mergeCell ref="A79:C79"/>
    <mergeCell ref="A48:A50"/>
    <mergeCell ref="A51:A55"/>
    <mergeCell ref="A56:A60"/>
    <mergeCell ref="A61:A63"/>
    <mergeCell ref="A72:A75"/>
    <mergeCell ref="A68:A71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82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198" t="s">
        <v>15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" x14ac:dyDescent="0.35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15" x14ac:dyDescent="0.35">
      <c r="A3" s="198" t="s">
        <v>37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5" x14ac:dyDescent="0.35">
      <c r="A4" s="198" t="s">
        <v>60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219" t="s">
        <v>65</v>
      </c>
      <c r="B6" s="219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210" t="s">
        <v>1</v>
      </c>
      <c r="B7" s="213" t="s">
        <v>2</v>
      </c>
      <c r="C7" s="216"/>
      <c r="D7" s="216"/>
      <c r="E7" s="216"/>
      <c r="F7" s="216"/>
      <c r="G7" s="217"/>
      <c r="H7" s="203" t="s">
        <v>10</v>
      </c>
      <c r="I7" s="204"/>
      <c r="J7" s="205"/>
      <c r="K7" s="206"/>
    </row>
    <row r="8" spans="1:11" ht="15" x14ac:dyDescent="0.35">
      <c r="A8" s="211"/>
      <c r="B8" s="214"/>
      <c r="C8" s="207" t="s">
        <v>17</v>
      </c>
      <c r="D8" s="201"/>
      <c r="E8" s="208" t="s">
        <v>3</v>
      </c>
      <c r="F8" s="201" t="s">
        <v>18</v>
      </c>
      <c r="G8" s="199" t="s">
        <v>19</v>
      </c>
      <c r="H8" s="220" t="s">
        <v>11</v>
      </c>
      <c r="I8" s="224" t="s">
        <v>12</v>
      </c>
      <c r="J8" s="224" t="s">
        <v>20</v>
      </c>
      <c r="K8" s="222" t="s">
        <v>14</v>
      </c>
    </row>
    <row r="9" spans="1:11" ht="30.65" customHeight="1" thickBot="1" x14ac:dyDescent="0.4">
      <c r="A9" s="212"/>
      <c r="B9" s="215"/>
      <c r="C9" s="11" t="s">
        <v>16</v>
      </c>
      <c r="D9" s="12" t="s">
        <v>25</v>
      </c>
      <c r="E9" s="209"/>
      <c r="F9" s="202"/>
      <c r="G9" s="200"/>
      <c r="H9" s="221"/>
      <c r="I9" s="225"/>
      <c r="J9" s="225"/>
      <c r="K9" s="223"/>
    </row>
    <row r="10" spans="1:11" ht="16" thickBot="1" x14ac:dyDescent="0.4">
      <c r="A10" s="19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19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194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19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9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19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9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19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9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193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193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194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192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193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19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193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193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19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192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19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19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193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19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19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19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94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19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19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19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193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19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19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9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19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19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19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19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19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19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9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19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19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9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9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192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19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19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93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94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19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9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9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9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19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9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4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19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19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9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19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19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19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19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218" t="s">
        <v>24</v>
      </c>
      <c r="B81" s="218"/>
      <c r="C81" s="218"/>
      <c r="D81" s="1"/>
      <c r="E81" s="1"/>
      <c r="F81" s="1"/>
      <c r="G81" s="1"/>
      <c r="H81" s="1"/>
      <c r="I81" s="1"/>
      <c r="J81" s="1"/>
      <c r="K81" s="1"/>
    </row>
  </sheetData>
  <mergeCells count="36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  <mergeCell ref="A72:A75"/>
    <mergeCell ref="A13:A14"/>
    <mergeCell ref="A15:A17"/>
    <mergeCell ref="A18:A21"/>
    <mergeCell ref="A34:A35"/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10" workbookViewId="0">
      <selection activeCell="H85" sqref="H85"/>
    </sheetView>
  </sheetViews>
  <sheetFormatPr defaultRowHeight="14.5" x14ac:dyDescent="0.35"/>
  <cols>
    <col min="1" max="1" width="9" customWidth="1"/>
    <col min="2" max="2" width="37.90625" customWidth="1"/>
    <col min="3" max="3" width="16.1796875" customWidth="1"/>
    <col min="4" max="4" width="19.36328125" customWidth="1"/>
    <col min="5" max="7" width="15.90625" customWidth="1"/>
    <col min="13" max="13" width="14.6328125" customWidth="1"/>
  </cols>
  <sheetData>
    <row r="1" spans="1:13" ht="15" x14ac:dyDescent="0.35">
      <c r="A1" s="198" t="s">
        <v>15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3" ht="15" x14ac:dyDescent="0.35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3" ht="15" x14ac:dyDescent="0.35">
      <c r="A3" s="198" t="s">
        <v>71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3" ht="15" x14ac:dyDescent="0.35">
      <c r="A4" s="198" t="s">
        <v>60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219" t="s">
        <v>72</v>
      </c>
      <c r="B6" s="219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210" t="s">
        <v>1</v>
      </c>
      <c r="B7" s="213" t="s">
        <v>2</v>
      </c>
      <c r="C7" s="216"/>
      <c r="D7" s="216"/>
      <c r="E7" s="216"/>
      <c r="F7" s="216"/>
      <c r="G7" s="217"/>
      <c r="H7" s="203" t="s">
        <v>10</v>
      </c>
      <c r="I7" s="204"/>
      <c r="J7" s="205"/>
      <c r="K7" s="206"/>
    </row>
    <row r="8" spans="1:13" ht="15" x14ac:dyDescent="0.35">
      <c r="A8" s="211"/>
      <c r="B8" s="214"/>
      <c r="C8" s="207" t="s">
        <v>17</v>
      </c>
      <c r="D8" s="201"/>
      <c r="E8" s="208" t="s">
        <v>79</v>
      </c>
      <c r="F8" s="201" t="s">
        <v>18</v>
      </c>
      <c r="G8" s="199" t="s">
        <v>19</v>
      </c>
      <c r="H8" s="220" t="s">
        <v>11</v>
      </c>
      <c r="I8" s="224" t="s">
        <v>12</v>
      </c>
      <c r="J8" s="224" t="s">
        <v>20</v>
      </c>
      <c r="K8" s="222" t="s">
        <v>14</v>
      </c>
    </row>
    <row r="9" spans="1:13" ht="36" customHeight="1" thickBot="1" x14ac:dyDescent="0.4">
      <c r="A9" s="212"/>
      <c r="B9" s="215"/>
      <c r="C9" s="124" t="s">
        <v>16</v>
      </c>
      <c r="D9" s="12" t="s">
        <v>80</v>
      </c>
      <c r="E9" s="209"/>
      <c r="F9" s="202"/>
      <c r="G9" s="200"/>
      <c r="H9" s="221"/>
      <c r="I9" s="225"/>
      <c r="J9" s="225"/>
      <c r="K9" s="223"/>
    </row>
    <row r="10" spans="1:13" ht="16" thickBot="1" x14ac:dyDescent="0.4">
      <c r="A10" s="19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19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194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19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193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19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19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194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19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193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193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194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192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193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193"/>
      <c r="B24" s="35" t="s">
        <v>75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193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193"/>
      <c r="B26" s="46" t="s">
        <v>76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19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192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19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19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193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19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194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192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194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192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193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19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193"/>
      <c r="B39" s="33" t="s">
        <v>77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194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19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19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19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19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19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19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194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19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3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94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192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3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19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9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94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192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193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19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93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94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19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9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9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92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19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9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4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192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3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193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194"/>
      <c r="B71" s="45" t="s">
        <v>78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193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193"/>
      <c r="B74" s="51" t="s">
        <v>78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19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19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100.05934049022734</v>
      </c>
    </row>
    <row r="79" spans="1:11" ht="18.5" x14ac:dyDescent="0.45">
      <c r="A79" s="55" t="s">
        <v>73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218" t="s">
        <v>24</v>
      </c>
      <c r="B81" s="218"/>
      <c r="C81" s="218"/>
      <c r="D81" s="1"/>
      <c r="E81" s="1"/>
      <c r="F81" s="1"/>
      <c r="G81" s="1"/>
      <c r="H81" s="1"/>
      <c r="I81" s="1"/>
      <c r="J81" s="1"/>
      <c r="K81" s="1"/>
    </row>
    <row r="84" spans="1:11" x14ac:dyDescent="0.35">
      <c r="C84" s="226" t="s">
        <v>83</v>
      </c>
      <c r="D84" s="226"/>
      <c r="E84" s="226"/>
    </row>
  </sheetData>
  <mergeCells count="37">
    <mergeCell ref="A1:K1"/>
    <mergeCell ref="A2:K2"/>
    <mergeCell ref="A3:K3"/>
    <mergeCell ref="A4:K4"/>
    <mergeCell ref="A6:B6"/>
    <mergeCell ref="H8:H9"/>
    <mergeCell ref="I8:I9"/>
    <mergeCell ref="J8:J9"/>
    <mergeCell ref="C84:E84"/>
    <mergeCell ref="H7:K7"/>
    <mergeCell ref="C8:D8"/>
    <mergeCell ref="K8:K9"/>
    <mergeCell ref="E8:E9"/>
    <mergeCell ref="A7:A9"/>
    <mergeCell ref="B7:B9"/>
    <mergeCell ref="C7:G7"/>
    <mergeCell ref="A28:A33"/>
    <mergeCell ref="A34:A35"/>
    <mergeCell ref="F8:F9"/>
    <mergeCell ref="G8:G9"/>
    <mergeCell ref="A10:A12"/>
    <mergeCell ref="A13:A14"/>
    <mergeCell ref="A15:A17"/>
    <mergeCell ref="A18:A21"/>
    <mergeCell ref="A22:A27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  <mergeCell ref="A48:A5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workbookViewId="0">
      <selection activeCell="C5" sqref="C5"/>
    </sheetView>
  </sheetViews>
  <sheetFormatPr defaultRowHeight="14.5" x14ac:dyDescent="0.35"/>
  <cols>
    <col min="1" max="1" width="7.6328125" customWidth="1"/>
    <col min="2" max="2" width="36" customWidth="1"/>
    <col min="3" max="3" width="17" customWidth="1"/>
    <col min="4" max="4" width="19.90625" customWidth="1"/>
    <col min="5" max="7" width="16.36328125" customWidth="1"/>
    <col min="8" max="8" width="10.36328125" customWidth="1"/>
    <col min="13" max="13" width="14" bestFit="1" customWidth="1"/>
    <col min="15" max="15" width="15" customWidth="1"/>
  </cols>
  <sheetData>
    <row r="1" spans="1:13" ht="15" x14ac:dyDescent="0.35">
      <c r="A1" s="232" t="s">
        <v>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3" ht="15" x14ac:dyDescent="0.35">
      <c r="A2" s="232" t="s">
        <v>38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3" ht="15" x14ac:dyDescent="0.35">
      <c r="A3" s="232" t="s">
        <v>71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3" ht="15" x14ac:dyDescent="0.35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3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6" thickBot="1" x14ac:dyDescent="0.4">
      <c r="A6" s="233" t="s">
        <v>81</v>
      </c>
      <c r="B6" s="233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3" ht="15.5" thickBot="1" x14ac:dyDescent="0.4">
      <c r="A7" s="245" t="s">
        <v>1</v>
      </c>
      <c r="B7" s="248" t="s">
        <v>2</v>
      </c>
      <c r="C7" s="251"/>
      <c r="D7" s="251"/>
      <c r="E7" s="251"/>
      <c r="F7" s="251"/>
      <c r="G7" s="252"/>
      <c r="H7" s="227" t="s">
        <v>10</v>
      </c>
      <c r="I7" s="228"/>
      <c r="J7" s="229"/>
      <c r="K7" s="230"/>
    </row>
    <row r="8" spans="1:13" ht="15" x14ac:dyDescent="0.35">
      <c r="A8" s="246"/>
      <c r="B8" s="249"/>
      <c r="C8" s="231" t="s">
        <v>17</v>
      </c>
      <c r="D8" s="208"/>
      <c r="E8" s="208" t="s">
        <v>79</v>
      </c>
      <c r="F8" s="208" t="s">
        <v>18</v>
      </c>
      <c r="G8" s="239" t="s">
        <v>19</v>
      </c>
      <c r="H8" s="241" t="s">
        <v>11</v>
      </c>
      <c r="I8" s="243" t="s">
        <v>12</v>
      </c>
      <c r="J8" s="243" t="s">
        <v>20</v>
      </c>
      <c r="K8" s="237" t="s">
        <v>14</v>
      </c>
    </row>
    <row r="9" spans="1:13" ht="33.65" customHeight="1" thickBot="1" x14ac:dyDescent="0.4">
      <c r="A9" s="247"/>
      <c r="B9" s="250"/>
      <c r="C9" s="163" t="s">
        <v>16</v>
      </c>
      <c r="D9" s="164" t="s">
        <v>80</v>
      </c>
      <c r="E9" s="209"/>
      <c r="F9" s="209"/>
      <c r="G9" s="240"/>
      <c r="H9" s="242"/>
      <c r="I9" s="244"/>
      <c r="J9" s="244"/>
      <c r="K9" s="238"/>
    </row>
    <row r="10" spans="1:13" ht="16" thickBot="1" x14ac:dyDescent="0.4">
      <c r="A10" s="234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30903121.239999998</v>
      </c>
      <c r="F10" s="56">
        <f>SUM(F11:F12)</f>
        <v>32438878.760000002</v>
      </c>
      <c r="G10" s="56">
        <f>SUM(G11:G12)</f>
        <v>18956716.539999999</v>
      </c>
      <c r="H10" s="57"/>
      <c r="I10" s="57"/>
      <c r="J10" s="57"/>
      <c r="K10" s="165"/>
      <c r="M10" s="140"/>
    </row>
    <row r="11" spans="1:13" ht="16" thickBot="1" x14ac:dyDescent="0.4">
      <c r="A11" s="235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  <c r="M11" s="140"/>
    </row>
    <row r="12" spans="1:13" ht="16" thickBot="1" x14ac:dyDescent="0.4">
      <c r="A12" s="236"/>
      <c r="B12" s="45" t="s">
        <v>26</v>
      </c>
      <c r="C12" s="62">
        <v>63342000</v>
      </c>
      <c r="D12" s="62">
        <v>63342000</v>
      </c>
      <c r="E12" s="63">
        <v>30903121.239999998</v>
      </c>
      <c r="F12" s="62">
        <f>SUM(D12-E12)</f>
        <v>32438878.760000002</v>
      </c>
      <c r="G12" s="64">
        <v>18956716.539999999</v>
      </c>
      <c r="H12" s="65">
        <f>SUM(E12/D12*100)</f>
        <v>48.787725742793086</v>
      </c>
      <c r="I12" s="65">
        <f>SUM(F12/D12*100)</f>
        <v>51.212274257206914</v>
      </c>
      <c r="J12" s="146">
        <f>SUM(G12/E12*100)</f>
        <v>61.34240095936665</v>
      </c>
      <c r="K12" s="167">
        <v>81.81</v>
      </c>
      <c r="M12" s="140"/>
    </row>
    <row r="13" spans="1:13" ht="16" thickBot="1" x14ac:dyDescent="0.4">
      <c r="A13" s="234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  <c r="M13" s="140"/>
    </row>
    <row r="14" spans="1:13" ht="16" thickBot="1" x14ac:dyDescent="0.4">
      <c r="A14" s="235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  <c r="M14" s="140"/>
    </row>
    <row r="15" spans="1:13" ht="16" thickBot="1" x14ac:dyDescent="0.4">
      <c r="A15" s="234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40859.269999999997</v>
      </c>
      <c r="F15" s="56">
        <f>SUM(F16:F17)</f>
        <v>239140.73</v>
      </c>
      <c r="G15" s="69">
        <f>SUM(G16:G17)</f>
        <v>39958.870000000003</v>
      </c>
      <c r="H15" s="70"/>
      <c r="I15" s="57"/>
      <c r="J15" s="57"/>
      <c r="K15" s="168"/>
      <c r="M15" s="140"/>
    </row>
    <row r="16" spans="1:13" ht="15.5" x14ac:dyDescent="0.35">
      <c r="A16" s="235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  <c r="M16" s="140"/>
    </row>
    <row r="17" spans="1:15" ht="16" thickBot="1" x14ac:dyDescent="0.4">
      <c r="A17" s="236"/>
      <c r="B17" s="35" t="s">
        <v>28</v>
      </c>
      <c r="C17" s="72">
        <v>280000</v>
      </c>
      <c r="D17" s="72">
        <v>280000</v>
      </c>
      <c r="E17" s="73">
        <v>40859.269999999997</v>
      </c>
      <c r="F17" s="62">
        <f>SUM(D17-E17)</f>
        <v>239140.73</v>
      </c>
      <c r="G17" s="73">
        <v>39958.870000000003</v>
      </c>
      <c r="H17" s="74">
        <f>SUM(E17/D17*100)</f>
        <v>14.592596428571428</v>
      </c>
      <c r="I17" s="74">
        <f>SUM(F17/D17*100)</f>
        <v>85.407403571428574</v>
      </c>
      <c r="J17" s="74">
        <f>SUM(G17/E17*100)</f>
        <v>97.7963385053135</v>
      </c>
      <c r="K17" s="169">
        <v>0.4</v>
      </c>
      <c r="M17" s="140"/>
    </row>
    <row r="18" spans="1:15" ht="16" thickBot="1" x14ac:dyDescent="0.4">
      <c r="A18" s="234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3853469.5199999996</v>
      </c>
      <c r="F18" s="56">
        <f>SUM(F19:F21)</f>
        <v>3855441.22</v>
      </c>
      <c r="G18" s="67">
        <f>SUM(G19:G21)</f>
        <v>3014776.52</v>
      </c>
      <c r="H18" s="57"/>
      <c r="I18" s="57"/>
      <c r="J18" s="57"/>
      <c r="K18" s="168"/>
      <c r="M18" s="140"/>
    </row>
    <row r="19" spans="1:15" ht="15.5" x14ac:dyDescent="0.35">
      <c r="A19" s="235"/>
      <c r="B19" s="34" t="s">
        <v>26</v>
      </c>
      <c r="C19" s="52">
        <v>2889480</v>
      </c>
      <c r="D19" s="52">
        <v>2889480</v>
      </c>
      <c r="E19" s="60">
        <v>1398273.01</v>
      </c>
      <c r="F19" s="62">
        <f>SUM(D19-E19)</f>
        <v>1491206.99</v>
      </c>
      <c r="G19" s="60">
        <v>1239864.5900000001</v>
      </c>
      <c r="H19" s="68">
        <f>SUM(E19/D19*100)</f>
        <v>48.391856320168337</v>
      </c>
      <c r="I19" s="68">
        <f t="shared" ref="I19:J21" si="0">SUM(F19/D19*100)</f>
        <v>51.608143679831663</v>
      </c>
      <c r="J19" s="68">
        <f t="shared" si="0"/>
        <v>88.671137977554196</v>
      </c>
      <c r="K19" s="166">
        <v>4.5</v>
      </c>
      <c r="M19" s="140"/>
      <c r="O19" s="140"/>
    </row>
    <row r="20" spans="1:15" ht="16" thickBot="1" x14ac:dyDescent="0.4">
      <c r="A20" s="235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279243.64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78.747356933168263</v>
      </c>
      <c r="K20" s="169">
        <f>(D20*100)/$D$78</f>
        <v>0.84460904648444146</v>
      </c>
      <c r="M20" s="140"/>
      <c r="O20" s="140"/>
    </row>
    <row r="21" spans="1:15" ht="16" thickBot="1" x14ac:dyDescent="0.4">
      <c r="A21" s="236"/>
      <c r="B21" s="46" t="s">
        <v>27</v>
      </c>
      <c r="C21" s="76">
        <v>4174000</v>
      </c>
      <c r="D21" s="76">
        <v>4174000</v>
      </c>
      <c r="E21" s="77">
        <v>2100589.5099999998</v>
      </c>
      <c r="F21" s="62">
        <f>SUM(D21-E21)</f>
        <v>2073410.4900000002</v>
      </c>
      <c r="G21" s="77">
        <v>1495668.29</v>
      </c>
      <c r="H21" s="74">
        <f>SUM(E21/D21*100)</f>
        <v>50.325575227599415</v>
      </c>
      <c r="I21" s="74">
        <f t="shared" si="0"/>
        <v>49.674424772400585</v>
      </c>
      <c r="J21" s="74">
        <f t="shared" si="0"/>
        <v>71.202311678686812</v>
      </c>
      <c r="K21" s="170">
        <v>4.2699999999999996</v>
      </c>
      <c r="M21" s="140"/>
      <c r="O21" s="140"/>
    </row>
    <row r="22" spans="1:15" ht="16" thickBot="1" x14ac:dyDescent="0.4">
      <c r="A22" s="234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608892.68000000005</v>
      </c>
      <c r="G22" s="67">
        <f>SUM(G23:G27)</f>
        <v>144242.32999999999</v>
      </c>
      <c r="H22" s="57"/>
      <c r="I22" s="57"/>
      <c r="J22" s="57"/>
      <c r="K22" s="168"/>
      <c r="M22" s="140"/>
      <c r="O22" s="143"/>
    </row>
    <row r="23" spans="1:15" ht="15.5" x14ac:dyDescent="0.35">
      <c r="A23" s="235"/>
      <c r="B23" s="34" t="s">
        <v>28</v>
      </c>
      <c r="C23" s="52">
        <v>520000</v>
      </c>
      <c r="D23" s="52">
        <v>520000</v>
      </c>
      <c r="E23" s="60">
        <v>101819.1</v>
      </c>
      <c r="F23" s="62">
        <f>SUM(D23-E23)</f>
        <v>418180.9</v>
      </c>
      <c r="G23" s="60">
        <v>42011.02</v>
      </c>
      <c r="H23" s="68">
        <f>SUM(E23/D23*100)</f>
        <v>19.580596153846155</v>
      </c>
      <c r="I23" s="68">
        <f t="shared" ref="I23:J27" si="1">SUM(F23/D23*100)</f>
        <v>80.419403846153841</v>
      </c>
      <c r="J23" s="171">
        <f t="shared" si="1"/>
        <v>41.260451133431737</v>
      </c>
      <c r="K23" s="166">
        <f>(D23*100)/$D$78</f>
        <v>0.68047069492213763</v>
      </c>
      <c r="M23" s="140"/>
    </row>
    <row r="24" spans="1:15" ht="15.5" x14ac:dyDescent="0.35">
      <c r="A24" s="235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  <c r="M24" s="140"/>
    </row>
    <row r="25" spans="1:15" ht="16" thickBot="1" x14ac:dyDescent="0.4">
      <c r="A25" s="235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  <c r="M25" s="140"/>
    </row>
    <row r="26" spans="1:15" ht="16" thickBot="1" x14ac:dyDescent="0.4">
      <c r="A26" s="235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  <c r="M26" s="140"/>
    </row>
    <row r="27" spans="1:15" ht="16" thickBot="1" x14ac:dyDescent="0.4">
      <c r="A27" s="236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  <c r="M27" s="140"/>
    </row>
    <row r="28" spans="1:15" ht="16" thickBot="1" x14ac:dyDescent="0.4">
      <c r="A28" s="234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397.27</v>
      </c>
      <c r="H28" s="57"/>
      <c r="I28" s="57"/>
      <c r="J28" s="57"/>
      <c r="K28" s="168"/>
      <c r="M28" s="140"/>
    </row>
    <row r="29" spans="1:15" ht="15.5" x14ac:dyDescent="0.35">
      <c r="A29" s="235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  <c r="M29" s="140"/>
    </row>
    <row r="30" spans="1:15" ht="15.5" x14ac:dyDescent="0.35">
      <c r="A30" s="235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  <c r="M30" s="140"/>
    </row>
    <row r="31" spans="1:15" ht="15.5" x14ac:dyDescent="0.35">
      <c r="A31" s="235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397.27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5.0554512773200138</v>
      </c>
      <c r="K31" s="167">
        <f>(D31*100)/$D$78</f>
        <v>4.7919361377237346E-2</v>
      </c>
      <c r="M31" s="140"/>
    </row>
    <row r="32" spans="1:15" ht="15.5" x14ac:dyDescent="0.35">
      <c r="A32" s="235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  <c r="M32" s="140"/>
    </row>
    <row r="33" spans="1:13" ht="16" thickBot="1" x14ac:dyDescent="0.4">
      <c r="A33" s="236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0</v>
      </c>
      <c r="K33" s="169">
        <f>(D33*100)/$D$78</f>
        <v>0.20164178727029267</v>
      </c>
      <c r="M33" s="140"/>
    </row>
    <row r="34" spans="1:13" ht="16" thickBot="1" x14ac:dyDescent="0.4">
      <c r="A34" s="234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  <c r="M34" s="140"/>
    </row>
    <row r="35" spans="1:13" ht="16" thickBot="1" x14ac:dyDescent="0.4">
      <c r="A35" s="236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  <c r="M35" s="140"/>
    </row>
    <row r="36" spans="1:13" ht="16" thickBot="1" x14ac:dyDescent="0.4">
      <c r="A36" s="234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27200</v>
      </c>
      <c r="F36" s="92">
        <f>SUM(F37,F40)</f>
        <v>222800</v>
      </c>
      <c r="G36" s="67">
        <f>SUM(G37:G40)</f>
        <v>18290</v>
      </c>
      <c r="H36" s="57"/>
      <c r="I36" s="57"/>
      <c r="J36" s="57"/>
      <c r="K36" s="168"/>
      <c r="M36" s="140"/>
    </row>
    <row r="37" spans="1:13" ht="16" thickBot="1" x14ac:dyDescent="0.4">
      <c r="A37" s="235"/>
      <c r="B37" s="51" t="s">
        <v>28</v>
      </c>
      <c r="C37" s="153">
        <v>200000</v>
      </c>
      <c r="D37" s="153">
        <v>200000</v>
      </c>
      <c r="E37" s="113">
        <v>27200</v>
      </c>
      <c r="F37" s="79">
        <f t="shared" si="2"/>
        <v>172800</v>
      </c>
      <c r="G37" s="156">
        <v>18290</v>
      </c>
      <c r="H37" s="146">
        <f>SUM(E37/D37*100)</f>
        <v>13.600000000000001</v>
      </c>
      <c r="I37" s="147">
        <f t="shared" ref="I37:J40" si="4">SUM(F37/D37*100)</f>
        <v>86.4</v>
      </c>
      <c r="J37" s="174">
        <f t="shared" si="4"/>
        <v>67.242647058823536</v>
      </c>
      <c r="K37" s="170">
        <f>(D37*100)/$D$78</f>
        <v>0.26171949804697603</v>
      </c>
      <c r="M37" s="140"/>
    </row>
    <row r="38" spans="1:13" ht="15.5" x14ac:dyDescent="0.35">
      <c r="A38" s="235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  <c r="M38" s="140"/>
    </row>
    <row r="39" spans="1:13" ht="15.5" x14ac:dyDescent="0.35">
      <c r="A39" s="235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  <c r="M39" s="140"/>
    </row>
    <row r="40" spans="1:13" ht="16" thickBot="1" x14ac:dyDescent="0.4">
      <c r="A40" s="236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  <c r="M40" s="140"/>
    </row>
    <row r="41" spans="1:13" ht="16" thickBot="1" x14ac:dyDescent="0.4">
      <c r="A41" s="253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  <c r="M41" s="140"/>
    </row>
    <row r="42" spans="1:13" ht="15.5" x14ac:dyDescent="0.35">
      <c r="A42" s="254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  <c r="M42" s="140"/>
    </row>
    <row r="43" spans="1:13" ht="15.5" x14ac:dyDescent="0.35">
      <c r="A43" s="254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  <c r="M43" s="140"/>
    </row>
    <row r="44" spans="1:13" ht="16" thickBot="1" x14ac:dyDescent="0.4">
      <c r="A44" s="255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  <c r="M44" s="140"/>
    </row>
    <row r="45" spans="1:13" ht="16" thickBot="1" x14ac:dyDescent="0.4">
      <c r="A45" s="234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19500</v>
      </c>
      <c r="H45" s="57"/>
      <c r="I45" s="57"/>
      <c r="J45" s="57"/>
      <c r="K45" s="168"/>
      <c r="M45" s="140"/>
    </row>
    <row r="46" spans="1:13" ht="15.5" x14ac:dyDescent="0.35">
      <c r="A46" s="235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  <c r="M46" s="140"/>
    </row>
    <row r="47" spans="1:13" ht="16" thickBot="1" x14ac:dyDescent="0.4">
      <c r="A47" s="236"/>
      <c r="B47" s="35" t="s">
        <v>32</v>
      </c>
      <c r="C47" s="72">
        <v>55000</v>
      </c>
      <c r="D47" s="72">
        <v>55000</v>
      </c>
      <c r="E47" s="72">
        <v>20250</v>
      </c>
      <c r="F47" s="59">
        <f>SUM(D47-E47)</f>
        <v>34750</v>
      </c>
      <c r="G47" s="102">
        <v>19500</v>
      </c>
      <c r="H47" s="74">
        <f>SUM(E47/D47*100)</f>
        <v>36.818181818181813</v>
      </c>
      <c r="I47" s="74">
        <f>SUM(F47/D47*100)</f>
        <v>63.181818181818187</v>
      </c>
      <c r="J47" s="175">
        <f>SUM(G47/E47*100)</f>
        <v>96.296296296296291</v>
      </c>
      <c r="K47" s="169">
        <f>(D47*100)/$D$78</f>
        <v>7.1972861962918411E-2</v>
      </c>
      <c r="M47" s="140"/>
    </row>
    <row r="48" spans="1:13" ht="16" thickBot="1" x14ac:dyDescent="0.4">
      <c r="A48" s="234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12000</v>
      </c>
      <c r="H48" s="57"/>
      <c r="I48" s="57"/>
      <c r="J48" s="57"/>
      <c r="K48" s="168"/>
      <c r="M48" s="140"/>
    </row>
    <row r="49" spans="1:13" ht="15.5" x14ac:dyDescent="0.35">
      <c r="A49" s="235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  <c r="M49" s="140"/>
    </row>
    <row r="50" spans="1:13" ht="16" thickBot="1" x14ac:dyDescent="0.4">
      <c r="A50" s="236"/>
      <c r="B50" s="35" t="s">
        <v>31</v>
      </c>
      <c r="C50" s="72">
        <v>50000</v>
      </c>
      <c r="D50" s="72">
        <v>50000</v>
      </c>
      <c r="E50" s="72">
        <v>22500</v>
      </c>
      <c r="F50" s="59">
        <f>SUM(D50-E50)</f>
        <v>27500</v>
      </c>
      <c r="G50" s="102">
        <v>12000</v>
      </c>
      <c r="H50" s="74">
        <f>SUM(E50/D50*100)</f>
        <v>45</v>
      </c>
      <c r="I50" s="74">
        <f>SUM(F50/D50*100)</f>
        <v>55.000000000000007</v>
      </c>
      <c r="J50" s="175">
        <f>SUM(G50/E50*100)</f>
        <v>53.333333333333336</v>
      </c>
      <c r="K50" s="169">
        <f>(D50*100)/$D$78</f>
        <v>6.5429874511744007E-2</v>
      </c>
      <c r="M50" s="140"/>
    </row>
    <row r="51" spans="1:13" ht="16" thickBot="1" x14ac:dyDescent="0.4">
      <c r="A51" s="234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57"/>
      <c r="K51" s="168"/>
      <c r="M51" s="140"/>
    </row>
    <row r="52" spans="1:13" ht="15.5" x14ac:dyDescent="0.35">
      <c r="A52" s="235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  <c r="M52" s="140"/>
    </row>
    <row r="53" spans="1:13" ht="15.5" x14ac:dyDescent="0.35">
      <c r="A53" s="235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  <c r="M53" s="140"/>
    </row>
    <row r="54" spans="1:13" ht="15.5" x14ac:dyDescent="0.35">
      <c r="A54" s="235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  <c r="M54" s="140"/>
    </row>
    <row r="55" spans="1:13" ht="16" thickBot="1" x14ac:dyDescent="0.4">
      <c r="A55" s="236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175">
        <f t="shared" si="6"/>
        <v>0</v>
      </c>
      <c r="K55" s="169">
        <f>(D55*100)/$D$78</f>
        <v>0.39257924707046404</v>
      </c>
      <c r="M55" s="140"/>
    </row>
    <row r="56" spans="1:13" ht="16" thickBot="1" x14ac:dyDescent="0.4">
      <c r="A56" s="234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1106477.48</v>
      </c>
      <c r="G56" s="67">
        <f>SUM(G57:G60)</f>
        <v>271352.65000000002</v>
      </c>
      <c r="H56" s="57"/>
      <c r="I56" s="57"/>
      <c r="J56" s="57"/>
      <c r="K56" s="168"/>
      <c r="M56" s="140"/>
    </row>
    <row r="57" spans="1:13" ht="15.5" x14ac:dyDescent="0.35">
      <c r="A57" s="235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  <c r="M57" s="140"/>
    </row>
    <row r="58" spans="1:13" ht="15.5" x14ac:dyDescent="0.35">
      <c r="A58" s="235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  <c r="M58" s="140"/>
    </row>
    <row r="59" spans="1:13" ht="15.5" x14ac:dyDescent="0.35">
      <c r="A59" s="235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146342.29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87.242402267861578</v>
      </c>
      <c r="K59" s="167">
        <v>0.45</v>
      </c>
      <c r="M59" s="140"/>
    </row>
    <row r="60" spans="1:13" ht="16" thickBot="1" x14ac:dyDescent="0.4">
      <c r="A60" s="236"/>
      <c r="B60" s="35" t="s">
        <v>28</v>
      </c>
      <c r="C60" s="72">
        <v>700000</v>
      </c>
      <c r="D60" s="72">
        <v>700000</v>
      </c>
      <c r="E60" s="73">
        <v>127342</v>
      </c>
      <c r="F60" s="59">
        <f>SUM(D60-E60)</f>
        <v>572658</v>
      </c>
      <c r="G60" s="73">
        <v>125010.36</v>
      </c>
      <c r="H60" s="74">
        <f>SUM(E60/D60*100)</f>
        <v>18.191714285714287</v>
      </c>
      <c r="I60" s="74">
        <f t="shared" si="7"/>
        <v>81.808285714285716</v>
      </c>
      <c r="J60" s="175">
        <f t="shared" si="7"/>
        <v>98.168993733410815</v>
      </c>
      <c r="K60" s="169">
        <v>0.4</v>
      </c>
      <c r="M60" s="140"/>
    </row>
    <row r="61" spans="1:13" ht="16" thickBot="1" x14ac:dyDescent="0.4">
      <c r="A61" s="253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  <c r="M61" s="140"/>
    </row>
    <row r="62" spans="1:13" ht="15.5" x14ac:dyDescent="0.35">
      <c r="A62" s="254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  <c r="M62" s="140"/>
    </row>
    <row r="63" spans="1:13" ht="16" thickBot="1" x14ac:dyDescent="0.4">
      <c r="A63" s="255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  <c r="M63" s="140"/>
    </row>
    <row r="64" spans="1:13" ht="16" thickBot="1" x14ac:dyDescent="0.4">
      <c r="A64" s="234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109551.71</v>
      </c>
      <c r="F64" s="67">
        <f>SUM(F65:F67)</f>
        <v>388848.29</v>
      </c>
      <c r="G64" s="67">
        <f>SUM(G65:G67)</f>
        <v>109549.51</v>
      </c>
      <c r="H64" s="57"/>
      <c r="I64" s="57"/>
      <c r="J64" s="57"/>
      <c r="K64" s="168"/>
      <c r="M64" s="140"/>
    </row>
    <row r="65" spans="1:13" ht="15.5" x14ac:dyDescent="0.35">
      <c r="A65" s="235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  <c r="M65" s="140"/>
    </row>
    <row r="66" spans="1:13" ht="15.5" x14ac:dyDescent="0.35">
      <c r="A66" s="235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  <c r="M66" s="140"/>
    </row>
    <row r="67" spans="1:13" ht="16" thickBot="1" x14ac:dyDescent="0.4">
      <c r="A67" s="236"/>
      <c r="B67" s="35" t="s">
        <v>31</v>
      </c>
      <c r="C67" s="72">
        <v>500000</v>
      </c>
      <c r="D67" s="72">
        <v>498400</v>
      </c>
      <c r="E67" s="75">
        <v>109551.71</v>
      </c>
      <c r="F67" s="75">
        <f>SUM(D67-E67)</f>
        <v>388848.29</v>
      </c>
      <c r="G67" s="106">
        <v>109549.51</v>
      </c>
      <c r="H67" s="74">
        <f>SUM(E67/D67*100)</f>
        <v>21.980680176565009</v>
      </c>
      <c r="I67" s="74">
        <f t="shared" si="8"/>
        <v>78.019319823434984</v>
      </c>
      <c r="J67" s="175">
        <f t="shared" si="8"/>
        <v>99.997991815919619</v>
      </c>
      <c r="K67" s="169">
        <f>(D67*100)/$D$78</f>
        <v>0.65220498913306424</v>
      </c>
      <c r="M67" s="140"/>
    </row>
    <row r="68" spans="1:13" ht="16" thickBot="1" x14ac:dyDescent="0.4">
      <c r="A68" s="234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1000145.57</v>
      </c>
      <c r="F68" s="67">
        <f>SUM(F69:F70)</f>
        <v>1454.43</v>
      </c>
      <c r="G68" s="67">
        <f>SUM(G69:G71)</f>
        <v>973145.57</v>
      </c>
      <c r="H68" s="57"/>
      <c r="I68" s="57"/>
      <c r="J68" s="57"/>
      <c r="K68" s="168"/>
      <c r="M68" s="140"/>
    </row>
    <row r="69" spans="1:13" ht="15.5" x14ac:dyDescent="0.35">
      <c r="A69" s="235"/>
      <c r="B69" s="44" t="s">
        <v>28</v>
      </c>
      <c r="C69" s="58">
        <v>0</v>
      </c>
      <c r="D69" s="58">
        <v>1600</v>
      </c>
      <c r="E69" s="58">
        <v>225.57</v>
      </c>
      <c r="F69" s="59">
        <f>SUM(D69-E69)</f>
        <v>1374.43</v>
      </c>
      <c r="G69" s="58">
        <v>225.57</v>
      </c>
      <c r="H69" s="71">
        <f>SUM(E69/D69*100)</f>
        <v>14.098125</v>
      </c>
      <c r="I69" s="68">
        <f t="shared" ref="I69:J71" si="9">SUM(F69/D69*100)</f>
        <v>85.901875000000004</v>
      </c>
      <c r="J69" s="171">
        <f t="shared" si="9"/>
        <v>100</v>
      </c>
      <c r="K69" s="166">
        <f>(D69*100)/$D$78</f>
        <v>2.093755984375808E-3</v>
      </c>
      <c r="M69" s="140"/>
    </row>
    <row r="70" spans="1:13" ht="15.5" x14ac:dyDescent="0.35">
      <c r="A70" s="235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972920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97.299783982718608</v>
      </c>
      <c r="K70" s="173">
        <v>1.83</v>
      </c>
      <c r="M70" s="140"/>
    </row>
    <row r="71" spans="1:13" ht="16" thickBot="1" x14ac:dyDescent="0.4">
      <c r="A71" s="236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  <c r="M71" s="140"/>
    </row>
    <row r="72" spans="1:13" ht="16" thickBot="1" x14ac:dyDescent="0.4">
      <c r="A72" s="234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10925</v>
      </c>
      <c r="H72" s="109"/>
      <c r="I72" s="109"/>
      <c r="J72" s="177"/>
      <c r="K72" s="168"/>
      <c r="M72" s="140"/>
    </row>
    <row r="73" spans="1:13" ht="15.5" x14ac:dyDescent="0.35">
      <c r="A73" s="235"/>
      <c r="B73" s="50" t="s">
        <v>34</v>
      </c>
      <c r="C73" s="110">
        <v>205000</v>
      </c>
      <c r="D73" s="110">
        <v>205000</v>
      </c>
      <c r="E73" s="111">
        <v>37000.1</v>
      </c>
      <c r="F73" s="59">
        <f>SUM(D73-E73)</f>
        <v>167999.9</v>
      </c>
      <c r="G73" s="60">
        <v>10925</v>
      </c>
      <c r="H73" s="71">
        <f>SUM(E73/D73*100)</f>
        <v>18.048829268292682</v>
      </c>
      <c r="I73" s="68">
        <f t="shared" ref="I73:J78" si="10">SUM(F73/D73*100)</f>
        <v>81.951170731707307</v>
      </c>
      <c r="J73" s="171">
        <f t="shared" si="10"/>
        <v>29.526947224466959</v>
      </c>
      <c r="K73" s="166">
        <f>(D73*100)/$D$78</f>
        <v>0.2682624854981504</v>
      </c>
      <c r="M73" s="140"/>
    </row>
    <row r="74" spans="1:13" ht="15.5" x14ac:dyDescent="0.35">
      <c r="A74" s="235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  <c r="M74" s="140"/>
    </row>
    <row r="75" spans="1:13" ht="16" thickBot="1" x14ac:dyDescent="0.4">
      <c r="A75" s="236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  <c r="M75" s="140"/>
    </row>
    <row r="76" spans="1:13" ht="16" thickBot="1" x14ac:dyDescent="0.4">
      <c r="A76" s="234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0</v>
      </c>
      <c r="G76" s="134">
        <f>SUM(G77)</f>
        <v>4132500</v>
      </c>
      <c r="H76" s="119"/>
      <c r="I76" s="120"/>
      <c r="J76" s="178"/>
      <c r="K76" s="179"/>
      <c r="M76" s="140"/>
    </row>
    <row r="77" spans="1:13" ht="16" thickBot="1" x14ac:dyDescent="0.4">
      <c r="A77" s="236"/>
      <c r="B77" s="129" t="s">
        <v>29</v>
      </c>
      <c r="C77" s="130">
        <v>0</v>
      </c>
      <c r="D77" s="130">
        <v>0</v>
      </c>
      <c r="E77" s="78">
        <v>5500000</v>
      </c>
      <c r="F77" s="75">
        <v>0</v>
      </c>
      <c r="G77" s="131">
        <v>4132500</v>
      </c>
      <c r="H77" s="89"/>
      <c r="I77" s="90"/>
      <c r="J77" s="174"/>
      <c r="K77" s="170"/>
      <c r="M77" s="140"/>
    </row>
    <row r="78" spans="1:13" ht="15.5" thickBot="1" x14ac:dyDescent="0.4">
      <c r="A78" s="180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42179328.920000002</v>
      </c>
      <c r="F78" s="42">
        <f>SUM(F10,F13,F15,F18,F22,F28,F34,F36,F41,F45,F48,F51,F56,F61,F64,F68,F72,F76)</f>
        <v>39738363.109999992</v>
      </c>
      <c r="G78" s="42">
        <f>SUM(G10+G13,G15,G18,G22,G28,G34,G36,G41,G45,G48,G51,G56,G61,G64,G68+G72+G77)</f>
        <v>27703666.259999998</v>
      </c>
      <c r="H78" s="181">
        <f>SUM(E78/D78*100)</f>
        <v>55.195763964503499</v>
      </c>
      <c r="I78" s="181">
        <f t="shared" si="10"/>
        <v>52.001522231788336</v>
      </c>
      <c r="J78" s="181">
        <f t="shared" si="10"/>
        <v>65.680671004852954</v>
      </c>
      <c r="K78" s="182">
        <f>SUM(K10:K75)</f>
        <v>100.05934049022734</v>
      </c>
    </row>
    <row r="79" spans="1:13" ht="18.5" x14ac:dyDescent="0.45">
      <c r="A79" s="55" t="s">
        <v>82</v>
      </c>
      <c r="B79" s="55"/>
      <c r="C79" s="43"/>
      <c r="D79" s="43"/>
      <c r="E79" s="43"/>
      <c r="F79" s="43"/>
      <c r="G79" s="43"/>
    </row>
    <row r="80" spans="1:13" ht="15.5" x14ac:dyDescent="0.35">
      <c r="A80" s="3" t="s">
        <v>63</v>
      </c>
      <c r="B80" s="3"/>
      <c r="C80" s="3"/>
      <c r="D80" s="140"/>
      <c r="E80" s="141"/>
      <c r="F80" s="140"/>
      <c r="G80" s="140"/>
    </row>
    <row r="81" spans="1:11" ht="15" x14ac:dyDescent="0.35">
      <c r="A81" s="218" t="s">
        <v>24</v>
      </c>
      <c r="B81" s="218"/>
      <c r="C81" s="218"/>
      <c r="D81" s="144"/>
      <c r="E81" s="142"/>
      <c r="F81" s="144"/>
      <c r="G81" s="144"/>
      <c r="H81" s="1"/>
      <c r="I81" s="1"/>
      <c r="J81" s="1"/>
      <c r="K81" s="1"/>
    </row>
    <row r="82" spans="1:11" ht="15.5" x14ac:dyDescent="0.35">
      <c r="D82" s="145">
        <f>D81-D80</f>
        <v>0</v>
      </c>
      <c r="E82" s="158"/>
      <c r="F82" s="143"/>
      <c r="G82" s="145"/>
      <c r="H82" s="135"/>
    </row>
    <row r="83" spans="1:11" ht="15.5" x14ac:dyDescent="0.35">
      <c r="D83" s="183"/>
      <c r="E83" s="158"/>
      <c r="F83" s="136"/>
      <c r="G83" s="135"/>
    </row>
    <row r="84" spans="1:11" ht="15.5" x14ac:dyDescent="0.35">
      <c r="E84" s="138"/>
      <c r="F84" s="137"/>
      <c r="G84" s="135"/>
    </row>
    <row r="85" spans="1:11" ht="15.5" x14ac:dyDescent="0.35">
      <c r="E85" s="135"/>
      <c r="F85" s="136"/>
      <c r="G85" s="135"/>
    </row>
    <row r="86" spans="1:11" x14ac:dyDescent="0.35">
      <c r="D86" t="s">
        <v>85</v>
      </c>
      <c r="E86" s="135"/>
      <c r="F86" s="138"/>
      <c r="G86" s="135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25" right="0.25" top="0.75" bottom="0.75" header="0.3" footer="0.3"/>
  <pageSetup paperSize="9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3"/>
  <sheetViews>
    <sheetView tabSelected="1" view="pageLayout" zoomScaleNormal="100" workbookViewId="0">
      <selection activeCell="I79" sqref="I79"/>
    </sheetView>
  </sheetViews>
  <sheetFormatPr defaultRowHeight="14.5" x14ac:dyDescent="0.35"/>
  <cols>
    <col min="1" max="1" width="7.6328125" customWidth="1"/>
    <col min="2" max="2" width="36" customWidth="1"/>
    <col min="3" max="3" width="15.453125" customWidth="1"/>
    <col min="4" max="5" width="14.90625" customWidth="1"/>
    <col min="6" max="6" width="14.6328125" customWidth="1"/>
    <col min="7" max="7" width="15.08984375" customWidth="1"/>
    <col min="9" max="9" width="8.08984375" customWidth="1"/>
    <col min="10" max="10" width="8.453125" customWidth="1"/>
    <col min="11" max="11" width="7.1796875" customWidth="1"/>
  </cols>
  <sheetData>
    <row r="1" spans="1:11" ht="15" x14ac:dyDescent="0.35">
      <c r="A1" s="232" t="s">
        <v>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x14ac:dyDescent="0.35">
      <c r="A2" s="232" t="s">
        <v>38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5" x14ac:dyDescent="0.35">
      <c r="A3" s="232" t="s">
        <v>71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x14ac:dyDescent="0.35">
      <c r="A4" s="159" t="s">
        <v>64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6" thickBot="1" x14ac:dyDescent="0.4">
      <c r="A5" s="233" t="s">
        <v>87</v>
      </c>
      <c r="B5" s="233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245" t="s">
        <v>1</v>
      </c>
      <c r="B6" s="248" t="s">
        <v>2</v>
      </c>
      <c r="C6" s="251"/>
      <c r="D6" s="251"/>
      <c r="E6" s="251"/>
      <c r="F6" s="251"/>
      <c r="G6" s="252"/>
      <c r="H6" s="227" t="s">
        <v>10</v>
      </c>
      <c r="I6" s="228"/>
      <c r="J6" s="229"/>
      <c r="K6" s="230"/>
    </row>
    <row r="7" spans="1:11" ht="15" x14ac:dyDescent="0.35">
      <c r="A7" s="246"/>
      <c r="B7" s="249"/>
      <c r="C7" s="231" t="s">
        <v>17</v>
      </c>
      <c r="D7" s="208"/>
      <c r="E7" s="208" t="s">
        <v>79</v>
      </c>
      <c r="F7" s="208" t="s">
        <v>18</v>
      </c>
      <c r="G7" s="239" t="s">
        <v>19</v>
      </c>
      <c r="H7" s="241" t="s">
        <v>11</v>
      </c>
      <c r="I7" s="243" t="s">
        <v>12</v>
      </c>
      <c r="J7" s="243" t="s">
        <v>20</v>
      </c>
      <c r="K7" s="237" t="s">
        <v>14</v>
      </c>
    </row>
    <row r="8" spans="1:11" ht="33" customHeight="1" thickBot="1" x14ac:dyDescent="0.4">
      <c r="A8" s="247"/>
      <c r="B8" s="250"/>
      <c r="C8" s="184" t="s">
        <v>16</v>
      </c>
      <c r="D8" s="164" t="s">
        <v>80</v>
      </c>
      <c r="E8" s="209"/>
      <c r="F8" s="209"/>
      <c r="G8" s="240"/>
      <c r="H8" s="242"/>
      <c r="I8" s="244"/>
      <c r="J8" s="244"/>
      <c r="K8" s="238"/>
    </row>
    <row r="9" spans="1:11" ht="16" thickBot="1" x14ac:dyDescent="0.4">
      <c r="A9" s="234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31315111.48</v>
      </c>
      <c r="F9" s="56">
        <f>SUM(F10:F11)</f>
        <v>32026888.52</v>
      </c>
      <c r="G9" s="56">
        <f>SUM(G10:G11)</f>
        <v>24266062.390000001</v>
      </c>
      <c r="H9" s="57"/>
      <c r="I9" s="57"/>
      <c r="J9" s="57"/>
      <c r="K9" s="165"/>
    </row>
    <row r="10" spans="1:11" ht="16" thickBot="1" x14ac:dyDescent="0.4">
      <c r="A10" s="235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236"/>
      <c r="B11" s="45" t="s">
        <v>26</v>
      </c>
      <c r="C11" s="62">
        <v>63342000</v>
      </c>
      <c r="D11" s="62">
        <v>63342000</v>
      </c>
      <c r="E11" s="63">
        <v>31315111.48</v>
      </c>
      <c r="F11" s="62">
        <f>SUM(D11-E11)</f>
        <v>32026888.52</v>
      </c>
      <c r="G11" s="64">
        <v>24266062.390000001</v>
      </c>
      <c r="H11" s="65">
        <f>SUM(E11/D11*100)</f>
        <v>49.438147642954121</v>
      </c>
      <c r="I11" s="65">
        <f>SUM(F11/D11*100)</f>
        <v>50.561852357045879</v>
      </c>
      <c r="J11" s="146">
        <f>SUM(G11/E11*100)</f>
        <v>77.489944129683181</v>
      </c>
      <c r="K11" s="167">
        <v>81.81</v>
      </c>
    </row>
    <row r="12" spans="1:11" ht="16" thickBot="1" x14ac:dyDescent="0.4">
      <c r="A12" s="234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235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234">
        <v>804</v>
      </c>
      <c r="B14" s="25" t="s">
        <v>5</v>
      </c>
      <c r="C14" s="56">
        <f>SUM(C15:C16)</f>
        <v>280000</v>
      </c>
      <c r="D14" s="56">
        <f>SUM(D15:D16)</f>
        <v>280000</v>
      </c>
      <c r="E14" s="56">
        <f>SUM(E15:E16)</f>
        <v>73110.63</v>
      </c>
      <c r="F14" s="56">
        <f>SUM(F15:F16)</f>
        <v>206889.37</v>
      </c>
      <c r="G14" s="69">
        <f>SUM(G15:G16)</f>
        <v>44833.120000000003</v>
      </c>
      <c r="H14" s="70"/>
      <c r="I14" s="57"/>
      <c r="J14" s="57"/>
      <c r="K14" s="168"/>
    </row>
    <row r="15" spans="1:11" ht="15.5" x14ac:dyDescent="0.35">
      <c r="A15" s="235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236"/>
      <c r="B16" s="35" t="s">
        <v>28</v>
      </c>
      <c r="C16" s="72">
        <v>280000</v>
      </c>
      <c r="D16" s="72">
        <v>280000</v>
      </c>
      <c r="E16" s="73">
        <v>73110.63</v>
      </c>
      <c r="F16" s="62">
        <f>SUM(D16-E16)</f>
        <v>206889.37</v>
      </c>
      <c r="G16" s="73">
        <v>44833.120000000003</v>
      </c>
      <c r="H16" s="74">
        <f>SUM(E16/D16*100)</f>
        <v>26.110939285714284</v>
      </c>
      <c r="I16" s="74">
        <f>SUM(F16/D16*100)</f>
        <v>73.889060714285719</v>
      </c>
      <c r="J16" s="74">
        <f>SUM(G16/E16*100)</f>
        <v>61.3223001908204</v>
      </c>
      <c r="K16" s="169">
        <v>0.4</v>
      </c>
    </row>
    <row r="17" spans="1:11" ht="16" thickBot="1" x14ac:dyDescent="0.4">
      <c r="A17" s="234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4882190.5299999993</v>
      </c>
      <c r="F17" s="56">
        <f>SUM(F18:F20)</f>
        <v>2826720.21</v>
      </c>
      <c r="G17" s="67">
        <f>SUM(G18:G20)</f>
        <v>3846307.34</v>
      </c>
      <c r="H17" s="57"/>
      <c r="I17" s="57"/>
      <c r="J17" s="57"/>
      <c r="K17" s="168"/>
    </row>
    <row r="18" spans="1:11" ht="15.5" x14ac:dyDescent="0.35">
      <c r="A18" s="235"/>
      <c r="B18" s="34" t="s">
        <v>26</v>
      </c>
      <c r="C18" s="52">
        <v>2889480</v>
      </c>
      <c r="D18" s="52">
        <v>2889480</v>
      </c>
      <c r="E18" s="60">
        <v>1752695.34</v>
      </c>
      <c r="F18" s="62">
        <f>SUM(D18-E18)</f>
        <v>1136784.6599999999</v>
      </c>
      <c r="G18" s="60">
        <v>1409418.72</v>
      </c>
      <c r="H18" s="68">
        <f>SUM(E18/D18*100)</f>
        <v>60.657811786203752</v>
      </c>
      <c r="I18" s="68">
        <f t="shared" ref="I18:J20" si="0">SUM(F18/D18*100)</f>
        <v>39.342188213796256</v>
      </c>
      <c r="J18" s="68">
        <f t="shared" si="0"/>
        <v>80.414358835460803</v>
      </c>
      <c r="K18" s="166">
        <v>4.5</v>
      </c>
    </row>
    <row r="19" spans="1:11" ht="16" thickBot="1" x14ac:dyDescent="0.4">
      <c r="A19" s="235"/>
      <c r="B19" s="47" t="s">
        <v>58</v>
      </c>
      <c r="C19" s="80">
        <v>0</v>
      </c>
      <c r="D19" s="80">
        <v>645430.74</v>
      </c>
      <c r="E19" s="81">
        <v>354607</v>
      </c>
      <c r="F19" s="62">
        <f>SUM(D19-E19)</f>
        <v>290823.74</v>
      </c>
      <c r="G19" s="81">
        <v>296693.59000000003</v>
      </c>
      <c r="H19" s="61">
        <f>SUM(E19/D19*100)</f>
        <v>54.941138998120856</v>
      </c>
      <c r="I19" s="61">
        <f t="shared" si="0"/>
        <v>45.058861001879144</v>
      </c>
      <c r="J19" s="61">
        <f t="shared" si="0"/>
        <v>83.668283480021557</v>
      </c>
      <c r="K19" s="169">
        <f>(D19*100)/$D$77</f>
        <v>0.84460904648444146</v>
      </c>
    </row>
    <row r="20" spans="1:11" ht="16" thickBot="1" x14ac:dyDescent="0.4">
      <c r="A20" s="236"/>
      <c r="B20" s="46" t="s">
        <v>27</v>
      </c>
      <c r="C20" s="76">
        <v>4174000</v>
      </c>
      <c r="D20" s="76">
        <v>4174000</v>
      </c>
      <c r="E20" s="77">
        <v>2774888.19</v>
      </c>
      <c r="F20" s="62">
        <f>SUM(D20-E20)</f>
        <v>1399111.81</v>
      </c>
      <c r="G20" s="77">
        <v>2140195.0299999998</v>
      </c>
      <c r="H20" s="74">
        <f>SUM(E20/D20*100)</f>
        <v>66.4803112122664</v>
      </c>
      <c r="I20" s="74">
        <f t="shared" si="0"/>
        <v>33.519688787733593</v>
      </c>
      <c r="J20" s="74">
        <f t="shared" si="0"/>
        <v>77.127252828158092</v>
      </c>
      <c r="K20" s="170">
        <v>4.2699999999999996</v>
      </c>
    </row>
    <row r="21" spans="1:11" ht="16" thickBot="1" x14ac:dyDescent="0.4">
      <c r="A21" s="234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246654.34</v>
      </c>
      <c r="F21" s="56">
        <f>SUM(F22:F26)</f>
        <v>571856.44000000006</v>
      </c>
      <c r="G21" s="67">
        <f>SUM(G22:G26)</f>
        <v>153417.32999999999</v>
      </c>
      <c r="H21" s="57"/>
      <c r="I21" s="57"/>
      <c r="J21" s="57"/>
      <c r="K21" s="168"/>
    </row>
    <row r="22" spans="1:11" ht="15.5" x14ac:dyDescent="0.35">
      <c r="A22" s="235"/>
      <c r="B22" s="34" t="s">
        <v>28</v>
      </c>
      <c r="C22" s="52">
        <v>520000</v>
      </c>
      <c r="D22" s="52">
        <v>520000</v>
      </c>
      <c r="E22" s="60">
        <v>138855.34</v>
      </c>
      <c r="F22" s="62">
        <f>SUM(D22-E22)</f>
        <v>381144.66000000003</v>
      </c>
      <c r="G22" s="60">
        <v>51186.02</v>
      </c>
      <c r="H22" s="68">
        <f>SUM(E22/D22*100)</f>
        <v>26.702949999999998</v>
      </c>
      <c r="I22" s="68">
        <f t="shared" ref="I22:J26" si="1">SUM(F22/D22*100)</f>
        <v>73.297050000000013</v>
      </c>
      <c r="J22" s="171">
        <f t="shared" si="1"/>
        <v>36.862838692411827</v>
      </c>
      <c r="K22" s="166">
        <f>(D22*100)/$D$77</f>
        <v>0.68047069492213763</v>
      </c>
    </row>
    <row r="23" spans="1:11" ht="15.5" x14ac:dyDescent="0.35">
      <c r="A23" s="235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6.5429874511744007E-2</v>
      </c>
    </row>
    <row r="24" spans="1:11" ht="16" thickBot="1" x14ac:dyDescent="0.4">
      <c r="A24" s="235"/>
      <c r="B24" s="48" t="s">
        <v>69</v>
      </c>
      <c r="C24" s="84">
        <v>0</v>
      </c>
      <c r="D24" s="84">
        <v>89594.28</v>
      </c>
      <c r="E24" s="64">
        <v>61720.5</v>
      </c>
      <c r="F24" s="62">
        <f>SUM(D24-E24)</f>
        <v>27873.78</v>
      </c>
      <c r="G24" s="64">
        <v>56152.81</v>
      </c>
      <c r="H24" s="146">
        <f>SUM(E24/D24*100)</f>
        <v>68.888884424318164</v>
      </c>
      <c r="I24" s="147">
        <f t="shared" si="1"/>
        <v>31.11111557568184</v>
      </c>
      <c r="J24" s="114">
        <f t="shared" si="1"/>
        <v>90.979188438201248</v>
      </c>
      <c r="K24" s="170">
        <f>(D24*100)/$D$77</f>
        <v>0.11724284994740111</v>
      </c>
    </row>
    <row r="25" spans="1:11" ht="16" thickBot="1" x14ac:dyDescent="0.4">
      <c r="A25" s="235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3.5249036295711848E-2</v>
      </c>
    </row>
    <row r="26" spans="1:11" ht="16" thickBot="1" x14ac:dyDescent="0.4">
      <c r="A26" s="236"/>
      <c r="B26" s="46" t="s">
        <v>33</v>
      </c>
      <c r="C26" s="76">
        <v>131980</v>
      </c>
      <c r="D26" s="76">
        <v>131980</v>
      </c>
      <c r="E26" s="77">
        <v>19142</v>
      </c>
      <c r="F26" s="76">
        <f>SUM(D26-E26)</f>
        <v>112838</v>
      </c>
      <c r="G26" s="77">
        <v>19142</v>
      </c>
      <c r="H26" s="89">
        <f>SUM(E26/D26*100)</f>
        <v>14.503712683739961</v>
      </c>
      <c r="I26" s="90">
        <f t="shared" si="1"/>
        <v>85.496287316260037</v>
      </c>
      <c r="J26" s="174">
        <f t="shared" si="1"/>
        <v>100</v>
      </c>
      <c r="K26" s="170">
        <f>(D26*100)/$D$77</f>
        <v>0.17270869676119946</v>
      </c>
    </row>
    <row r="27" spans="1:11" ht="16" thickBot="1" x14ac:dyDescent="0.4">
      <c r="A27" s="234">
        <v>38</v>
      </c>
      <c r="B27" s="25" t="s">
        <v>59</v>
      </c>
      <c r="C27" s="67">
        <f>SUM(C28:C32)</f>
        <v>155090</v>
      </c>
      <c r="D27" s="56">
        <f>SUM(D28:D32)</f>
        <v>341708.87</v>
      </c>
      <c r="E27" s="67">
        <f>SUM(E28:E32)</f>
        <v>157858.25</v>
      </c>
      <c r="F27" s="56">
        <f>SUM(F28:F32)</f>
        <v>183850.62</v>
      </c>
      <c r="G27" s="67">
        <f>SUM(G28:G32)</f>
        <v>152638.29</v>
      </c>
      <c r="H27" s="57"/>
      <c r="I27" s="57"/>
      <c r="J27" s="57"/>
      <c r="K27" s="168"/>
    </row>
    <row r="28" spans="1:11" ht="15.5" x14ac:dyDescent="0.35">
      <c r="A28" s="235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0.19628962353523202</v>
      </c>
    </row>
    <row r="29" spans="1:11" ht="15.5" x14ac:dyDescent="0.35">
      <c r="A29" s="235"/>
      <c r="B29" s="47" t="s">
        <v>32</v>
      </c>
      <c r="C29" s="79">
        <v>1000</v>
      </c>
      <c r="D29" s="80">
        <v>1000</v>
      </c>
      <c r="E29" s="81">
        <v>0</v>
      </c>
      <c r="F29" s="79">
        <f t="shared" si="2"/>
        <v>1000</v>
      </c>
      <c r="G29" s="81">
        <v>0</v>
      </c>
      <c r="H29" s="82">
        <f>SUM(E29/D29*100)</f>
        <v>0</v>
      </c>
      <c r="I29" s="83">
        <f t="shared" si="3"/>
        <v>100</v>
      </c>
      <c r="J29" s="172" t="e">
        <f t="shared" si="3"/>
        <v>#DIV/0!</v>
      </c>
      <c r="K29" s="173">
        <f>(D29*100)/$D$77</f>
        <v>1.3085974902348801E-3</v>
      </c>
    </row>
    <row r="30" spans="1:11" ht="15.5" x14ac:dyDescent="0.35">
      <c r="A30" s="235"/>
      <c r="B30" s="48" t="s">
        <v>69</v>
      </c>
      <c r="C30" s="84">
        <v>0</v>
      </c>
      <c r="D30" s="84">
        <v>36618.870000000003</v>
      </c>
      <c r="E30" s="64">
        <v>7858.25</v>
      </c>
      <c r="F30" s="79">
        <f t="shared" si="2"/>
        <v>28760.620000000003</v>
      </c>
      <c r="G30" s="81">
        <v>2638.29</v>
      </c>
      <c r="H30" s="85">
        <f>SUM(E30/D30*100)</f>
        <v>21.459564426755932</v>
      </c>
      <c r="I30" s="65">
        <f t="shared" si="3"/>
        <v>78.540435573244068</v>
      </c>
      <c r="J30" s="172">
        <f t="shared" si="3"/>
        <v>33.57350555149047</v>
      </c>
      <c r="K30" s="167">
        <f>(D30*100)/$D$77</f>
        <v>4.7919361377237346E-2</v>
      </c>
    </row>
    <row r="31" spans="1:11" ht="15.5" x14ac:dyDescent="0.35">
      <c r="A31" s="235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236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0.20164178727029267</v>
      </c>
    </row>
    <row r="33" spans="1:11" ht="16" thickBot="1" x14ac:dyDescent="0.4">
      <c r="A33" s="234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236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234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46600</v>
      </c>
      <c r="F35" s="92">
        <f>SUM(F36,F39)</f>
        <v>203400</v>
      </c>
      <c r="G35" s="67">
        <f>SUM(G36:G39)</f>
        <v>31740</v>
      </c>
      <c r="H35" s="57"/>
      <c r="I35" s="57"/>
      <c r="J35" s="57"/>
      <c r="K35" s="168"/>
    </row>
    <row r="36" spans="1:11" ht="16" thickBot="1" x14ac:dyDescent="0.4">
      <c r="A36" s="235"/>
      <c r="B36" s="51" t="s">
        <v>28</v>
      </c>
      <c r="C36" s="153">
        <v>200000</v>
      </c>
      <c r="D36" s="153">
        <v>200000</v>
      </c>
      <c r="E36" s="113">
        <v>46600</v>
      </c>
      <c r="F36" s="79">
        <f t="shared" si="2"/>
        <v>153400</v>
      </c>
      <c r="G36" s="156">
        <v>31740</v>
      </c>
      <c r="H36" s="146">
        <f>SUM(E36/D36*100)</f>
        <v>23.3</v>
      </c>
      <c r="I36" s="147">
        <f t="shared" ref="I36:J39" si="4">SUM(F36/D36*100)</f>
        <v>76.7</v>
      </c>
      <c r="J36" s="174">
        <f t="shared" si="4"/>
        <v>68.111587982832617</v>
      </c>
      <c r="K36" s="170">
        <f>(D36*100)/$D$77</f>
        <v>0.26171949804697603</v>
      </c>
    </row>
    <row r="37" spans="1:11" ht="15.5" x14ac:dyDescent="0.35">
      <c r="A37" s="235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235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236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6.5429874511744007E-2</v>
      </c>
    </row>
    <row r="40" spans="1:11" ht="16" thickBot="1" x14ac:dyDescent="0.4">
      <c r="A40" s="253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254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254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1.96289623535232E-2</v>
      </c>
    </row>
    <row r="43" spans="1:11" ht="16" thickBot="1" x14ac:dyDescent="0.4">
      <c r="A43" s="255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234">
        <v>41</v>
      </c>
      <c r="B44" s="25" t="s">
        <v>6</v>
      </c>
      <c r="C44" s="69">
        <f>SUM(C45:C46)</f>
        <v>55000</v>
      </c>
      <c r="D44" s="56">
        <f>SUM(D45:D46)</f>
        <v>55000</v>
      </c>
      <c r="E44" s="56">
        <f>SUM(E45:E46)</f>
        <v>43650</v>
      </c>
      <c r="F44" s="56">
        <f>SUM(F45:F46)</f>
        <v>11350</v>
      </c>
      <c r="G44" s="67">
        <f>SUM(G45:G46)</f>
        <v>29250</v>
      </c>
      <c r="H44" s="57"/>
      <c r="I44" s="57"/>
      <c r="J44" s="57"/>
      <c r="K44" s="168"/>
    </row>
    <row r="45" spans="1:11" ht="15.5" x14ac:dyDescent="0.35">
      <c r="A45" s="235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236"/>
      <c r="B46" s="35" t="s">
        <v>32</v>
      </c>
      <c r="C46" s="72">
        <v>55000</v>
      </c>
      <c r="D46" s="72">
        <v>55000</v>
      </c>
      <c r="E46" s="72">
        <v>43650</v>
      </c>
      <c r="F46" s="59">
        <f>SUM(D46-E46)</f>
        <v>11350</v>
      </c>
      <c r="G46" s="102">
        <v>29250</v>
      </c>
      <c r="H46" s="74">
        <f>SUM(E46/D46*100)</f>
        <v>79.36363636363636</v>
      </c>
      <c r="I46" s="74">
        <f>SUM(F46/D46*100)</f>
        <v>20.636363636363637</v>
      </c>
      <c r="J46" s="175">
        <f>SUM(G46/E46*100)</f>
        <v>67.010309278350505</v>
      </c>
      <c r="K46" s="169">
        <f>(D46*100)/$D$77</f>
        <v>7.1972861962918411E-2</v>
      </c>
    </row>
    <row r="47" spans="1:11" ht="16" thickBot="1" x14ac:dyDescent="0.4">
      <c r="A47" s="234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23500</v>
      </c>
      <c r="F47" s="56">
        <f>SUM(F48:F49)</f>
        <v>26500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235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236"/>
      <c r="B49" s="35" t="s">
        <v>31</v>
      </c>
      <c r="C49" s="72">
        <v>50000</v>
      </c>
      <c r="D49" s="72">
        <v>50000</v>
      </c>
      <c r="E49" s="72">
        <v>23500</v>
      </c>
      <c r="F49" s="59">
        <f>SUM(D49-E49)</f>
        <v>26500</v>
      </c>
      <c r="G49" s="102">
        <v>12000</v>
      </c>
      <c r="H49" s="74">
        <f>SUM(E49/D49*100)</f>
        <v>47</v>
      </c>
      <c r="I49" s="74">
        <f>SUM(F49/D49*100)</f>
        <v>53</v>
      </c>
      <c r="J49" s="175">
        <f>SUM(G49/E49*100)</f>
        <v>51.063829787234042</v>
      </c>
      <c r="K49" s="169">
        <f>(D49*100)/$D$77</f>
        <v>6.5429874511744007E-2</v>
      </c>
    </row>
    <row r="50" spans="1:11" ht="16" thickBot="1" x14ac:dyDescent="0.4">
      <c r="A50" s="234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3533</v>
      </c>
      <c r="F50" s="56">
        <f>SUM(F51:F54)</f>
        <v>396467</v>
      </c>
      <c r="G50" s="67">
        <f>SUM(G51:G54)</f>
        <v>0</v>
      </c>
      <c r="H50" s="57"/>
      <c r="I50" s="57"/>
      <c r="J50" s="57"/>
      <c r="K50" s="168"/>
    </row>
    <row r="51" spans="1:11" ht="15.5" x14ac:dyDescent="0.35">
      <c r="A51" s="235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0.13085974902348801</v>
      </c>
    </row>
    <row r="52" spans="1:11" ht="15.5" x14ac:dyDescent="0.35">
      <c r="A52" s="235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235"/>
      <c r="B53" s="48" t="s">
        <v>55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236"/>
      <c r="B54" s="35" t="s">
        <v>31</v>
      </c>
      <c r="C54" s="72">
        <v>300000</v>
      </c>
      <c r="D54" s="72">
        <v>300000</v>
      </c>
      <c r="E54" s="80">
        <v>3533</v>
      </c>
      <c r="F54" s="72">
        <f>SUM(D54-E54)</f>
        <v>296467</v>
      </c>
      <c r="G54" s="75">
        <v>0</v>
      </c>
      <c r="H54" s="74">
        <f>SUM(E54/D54*100)</f>
        <v>1.1776666666666666</v>
      </c>
      <c r="I54" s="74">
        <f t="shared" si="6"/>
        <v>98.822333333333333</v>
      </c>
      <c r="J54" s="175">
        <f t="shared" si="6"/>
        <v>0</v>
      </c>
      <c r="K54" s="169">
        <f>(D54*100)/$D$77</f>
        <v>0.39257924707046404</v>
      </c>
    </row>
    <row r="55" spans="1:11" ht="16" thickBot="1" x14ac:dyDescent="0.4">
      <c r="A55" s="234">
        <v>806</v>
      </c>
      <c r="B55" s="25" t="s">
        <v>48</v>
      </c>
      <c r="C55" s="91">
        <f>SUM(C56:C59)</f>
        <v>900000</v>
      </c>
      <c r="D55" s="56">
        <f>SUM(D56:D59)</f>
        <v>1401561.6400000001</v>
      </c>
      <c r="E55" s="67">
        <f>SUM(E56:E59)</f>
        <v>336755.16000000003</v>
      </c>
      <c r="F55" s="56">
        <f>SUM(F56:F59)</f>
        <v>1064806.48</v>
      </c>
      <c r="G55" s="67">
        <f>SUM(G56:G59)</f>
        <v>334422.64</v>
      </c>
      <c r="H55" s="57"/>
      <c r="I55" s="57"/>
      <c r="J55" s="57"/>
      <c r="K55" s="168"/>
    </row>
    <row r="56" spans="1:11" ht="15.5" x14ac:dyDescent="0.35">
      <c r="A56" s="235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0.13085974902348801</v>
      </c>
    </row>
    <row r="57" spans="1:11" ht="15.5" x14ac:dyDescent="0.35">
      <c r="A57" s="235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235"/>
      <c r="B58" s="48" t="s">
        <v>69</v>
      </c>
      <c r="C58" s="84">
        <v>0</v>
      </c>
      <c r="D58" s="84">
        <v>601561.64</v>
      </c>
      <c r="E58" s="64">
        <v>167742.16</v>
      </c>
      <c r="F58" s="59">
        <f>SUM(D58-E58)</f>
        <v>433819.48</v>
      </c>
      <c r="G58" s="84">
        <v>167742.16</v>
      </c>
      <c r="H58" s="82">
        <f>SUM(E58/D58*100)</f>
        <v>27.884450876887694</v>
      </c>
      <c r="I58" s="83">
        <f t="shared" si="7"/>
        <v>72.115549123112302</v>
      </c>
      <c r="J58" s="172">
        <f t="shared" si="7"/>
        <v>100</v>
      </c>
      <c r="K58" s="167">
        <v>0.45</v>
      </c>
    </row>
    <row r="59" spans="1:11" ht="16" thickBot="1" x14ac:dyDescent="0.4">
      <c r="A59" s="236"/>
      <c r="B59" s="35" t="s">
        <v>28</v>
      </c>
      <c r="C59" s="72">
        <v>700000</v>
      </c>
      <c r="D59" s="72">
        <v>700000</v>
      </c>
      <c r="E59" s="73">
        <v>169013</v>
      </c>
      <c r="F59" s="59">
        <f>SUM(D59-E59)</f>
        <v>530987</v>
      </c>
      <c r="G59" s="73">
        <v>166680.48000000001</v>
      </c>
      <c r="H59" s="74">
        <f>SUM(E59/D59*100)</f>
        <v>24.144714285714286</v>
      </c>
      <c r="I59" s="74">
        <f t="shared" si="7"/>
        <v>75.855285714285714</v>
      </c>
      <c r="J59" s="175">
        <f t="shared" si="7"/>
        <v>98.619916811132882</v>
      </c>
      <c r="K59" s="169">
        <v>0.4</v>
      </c>
    </row>
    <row r="60" spans="1:11" ht="16" thickBot="1" x14ac:dyDescent="0.4">
      <c r="A60" s="253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254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255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234">
        <v>73</v>
      </c>
      <c r="B63" s="25" t="s">
        <v>39</v>
      </c>
      <c r="C63" s="56">
        <f>SUM(C64:C66)</f>
        <v>500000</v>
      </c>
      <c r="D63" s="56">
        <f>SUM(D64:D66)</f>
        <v>498400</v>
      </c>
      <c r="E63" s="67">
        <f>SUM(E64:E66)</f>
        <v>163315.71</v>
      </c>
      <c r="F63" s="67">
        <f>SUM(F64:F66)</f>
        <v>335084.29000000004</v>
      </c>
      <c r="G63" s="67">
        <f>SUM(G64:G66)</f>
        <v>162247.01999999999</v>
      </c>
      <c r="H63" s="57"/>
      <c r="I63" s="57"/>
      <c r="J63" s="57"/>
      <c r="K63" s="168"/>
    </row>
    <row r="64" spans="1:11" ht="15.5" x14ac:dyDescent="0.35">
      <c r="A64" s="235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235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236"/>
      <c r="B66" s="35" t="s">
        <v>31</v>
      </c>
      <c r="C66" s="72">
        <v>500000</v>
      </c>
      <c r="D66" s="72">
        <v>498400</v>
      </c>
      <c r="E66" s="75">
        <v>163315.71</v>
      </c>
      <c r="F66" s="75">
        <f>SUM(D66-E66)</f>
        <v>335084.29000000004</v>
      </c>
      <c r="G66" s="106">
        <v>162247.01999999999</v>
      </c>
      <c r="H66" s="74">
        <f>SUM(E66/D66*100)</f>
        <v>32.767999598715889</v>
      </c>
      <c r="I66" s="74">
        <f t="shared" si="8"/>
        <v>67.232000401284125</v>
      </c>
      <c r="J66" s="175">
        <f t="shared" si="8"/>
        <v>99.345629394747135</v>
      </c>
      <c r="K66" s="169">
        <f>(D66*100)/$D$77</f>
        <v>0.65220498913306424</v>
      </c>
    </row>
    <row r="67" spans="1:11" ht="16" thickBot="1" x14ac:dyDescent="0.4">
      <c r="A67" s="234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235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2.093755984375808E-3</v>
      </c>
    </row>
    <row r="69" spans="1:11" ht="15.5" x14ac:dyDescent="0.35">
      <c r="A69" s="235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236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234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47000.1</v>
      </c>
      <c r="F71" s="56">
        <f>SUM(F72:F74)</f>
        <v>207999.9</v>
      </c>
      <c r="G71" s="67">
        <f>SUM(G72:G74)</f>
        <v>14375</v>
      </c>
      <c r="H71" s="109"/>
      <c r="I71" s="109"/>
      <c r="J71" s="177"/>
      <c r="K71" s="168"/>
    </row>
    <row r="72" spans="1:11" ht="15.5" x14ac:dyDescent="0.35">
      <c r="A72" s="235"/>
      <c r="B72" s="50" t="s">
        <v>34</v>
      </c>
      <c r="C72" s="110">
        <v>205000</v>
      </c>
      <c r="D72" s="110">
        <v>205000</v>
      </c>
      <c r="E72" s="111">
        <v>47000.1</v>
      </c>
      <c r="F72" s="59">
        <f>SUM(D72-E72)</f>
        <v>157999.9</v>
      </c>
      <c r="G72" s="60">
        <v>14375</v>
      </c>
      <c r="H72" s="71">
        <f>SUM(E72/D72*100)</f>
        <v>22.926878048780488</v>
      </c>
      <c r="I72" s="68">
        <f t="shared" ref="I72:J77" si="10">SUM(F72/D72*100)</f>
        <v>77.07312195121952</v>
      </c>
      <c r="J72" s="171">
        <f t="shared" si="10"/>
        <v>30.585041308422749</v>
      </c>
      <c r="K72" s="166">
        <f>(D72*100)/$D$77</f>
        <v>0.2682624854981504</v>
      </c>
    </row>
    <row r="73" spans="1:11" ht="15.5" x14ac:dyDescent="0.35">
      <c r="A73" s="235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236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v>0.01</v>
      </c>
    </row>
    <row r="75" spans="1:11" ht="16" thickBot="1" x14ac:dyDescent="0.4">
      <c r="A75" s="234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236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85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76417692.030000001</v>
      </c>
      <c r="E77" s="42">
        <f>SUM(E9,E12,E14,E17,E21,E27,E33,E35,E40,E44,E47,E50,E55,E60,E63,E67,E71,E75)</f>
        <v>43839744.450000003</v>
      </c>
      <c r="F77" s="42">
        <f>SUM(F9,F12,F14,F17,F21,F27,F33,F35,F40,F44,F47,F50,F55,F60,F63,F67,F71,F75)</f>
        <v>38299947.579999991</v>
      </c>
      <c r="G77" s="42">
        <f>SUM(G9+G12,G14,G17,G21,G27,G33,G35,G40,G44,G47,G50,G55,G60,G63,G67+G71+G76)</f>
        <v>35325758.379999995</v>
      </c>
      <c r="H77" s="181">
        <f>SUM(E77/D77*100)</f>
        <v>57.368579559808516</v>
      </c>
      <c r="I77" s="181">
        <f t="shared" si="10"/>
        <v>50.119215279315455</v>
      </c>
      <c r="J77" s="181">
        <f t="shared" si="10"/>
        <v>80.579298130466157</v>
      </c>
      <c r="K77" s="182">
        <f>SUM(K9:K74)</f>
        <v>100.0039106157156</v>
      </c>
    </row>
    <row r="78" spans="1:11" ht="18.5" x14ac:dyDescent="0.45">
      <c r="A78" s="55" t="s">
        <v>86</v>
      </c>
      <c r="B78" s="186"/>
      <c r="C78" s="187"/>
      <c r="D78" s="187"/>
      <c r="E78" s="187"/>
      <c r="F78" s="187"/>
      <c r="G78" s="187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218" t="s">
        <v>24</v>
      </c>
      <c r="B80" s="218"/>
      <c r="C80" s="218"/>
      <c r="D80" s="144"/>
      <c r="E80" s="142"/>
      <c r="F80" s="144"/>
      <c r="G80" s="144"/>
      <c r="H80" s="1"/>
      <c r="I80" s="1"/>
      <c r="J80" s="1"/>
      <c r="K80" s="1"/>
    </row>
    <row r="81" spans="4:4" x14ac:dyDescent="0.35">
      <c r="D81" s="140"/>
    </row>
    <row r="82" spans="4:4" x14ac:dyDescent="0.35">
      <c r="D82" s="140"/>
    </row>
    <row r="83" spans="4:4" x14ac:dyDescent="0.35">
      <c r="D83" s="143"/>
    </row>
  </sheetData>
  <mergeCells count="35">
    <mergeCell ref="A75:A76"/>
    <mergeCell ref="A80:C80"/>
    <mergeCell ref="A50:A54"/>
    <mergeCell ref="A55:A59"/>
    <mergeCell ref="A60:A62"/>
    <mergeCell ref="A63:A66"/>
    <mergeCell ref="A67:A70"/>
    <mergeCell ref="A71:A74"/>
    <mergeCell ref="A27:A32"/>
    <mergeCell ref="A33:A34"/>
    <mergeCell ref="A35:A39"/>
    <mergeCell ref="A40:A43"/>
    <mergeCell ref="A44:A46"/>
    <mergeCell ref="A47:A49"/>
    <mergeCell ref="K7:K8"/>
    <mergeCell ref="A9:A11"/>
    <mergeCell ref="A12:A13"/>
    <mergeCell ref="A14:A16"/>
    <mergeCell ref="A17:A20"/>
    <mergeCell ref="A21:A26"/>
    <mergeCell ref="E7:E8"/>
    <mergeCell ref="F7:F8"/>
    <mergeCell ref="G7:G8"/>
    <mergeCell ref="H7:H8"/>
    <mergeCell ref="I7:I8"/>
    <mergeCell ref="J7:J8"/>
    <mergeCell ref="A6:A8"/>
    <mergeCell ref="B6:B8"/>
    <mergeCell ref="C6:G6"/>
    <mergeCell ref="H6:K6"/>
    <mergeCell ref="C7:D7"/>
    <mergeCell ref="A1:K1"/>
    <mergeCell ref="A2:K2"/>
    <mergeCell ref="A3:K3"/>
    <mergeCell ref="A5:B5"/>
  </mergeCells>
  <pageMargins left="0.511811024" right="0.511811024" top="0.78740157499999996" bottom="0.78740157499999996" header="0.31496062000000002" footer="0.31496062000000002"/>
  <pageSetup paperSize="9" scale="90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Plan1</vt:lpstr>
      <vt:lpstr>JAN 25</vt:lpstr>
      <vt:lpstr>FEV 25</vt:lpstr>
      <vt:lpstr>MAR 25</vt:lpstr>
      <vt:lpstr>ABR 25</vt:lpstr>
      <vt:lpstr>MAI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2025-06-16T10:03:19Z</cp:lastPrinted>
  <dcterms:created xsi:type="dcterms:W3CDTF">2016-04-01T19:52:39Z</dcterms:created>
  <dcterms:modified xsi:type="dcterms:W3CDTF">2025-06-16T10:03:35Z</dcterms:modified>
</cp:coreProperties>
</file>