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belmiro.araujo\Documents\COOLIC 2026\ORÇAMENTO 2026\Execução orçamentária 2026\"/>
    </mc:Choice>
  </mc:AlternateContent>
  <xr:revisionPtr revIDLastSave="0" documentId="13_ncr:1_{2CD79DF8-0AD7-42DD-BF69-6121469D3FC4}" xr6:coauthVersionLast="36" xr6:coauthVersionMax="36" xr10:uidLastSave="{00000000-0000-0000-0000-000000000000}"/>
  <bookViews>
    <workbookView xWindow="0" yWindow="0" windowWidth="19200" windowHeight="5740" activeTab="5" xr2:uid="{00000000-000D-0000-FFFF-FFFF00000000}"/>
  </bookViews>
  <sheets>
    <sheet name="JAN 26" sheetId="43" r:id="rId1"/>
    <sheet name="FEV 26" sheetId="44" r:id="rId2"/>
    <sheet name="MAR 26" sheetId="45" r:id="rId3"/>
    <sheet name="ABR 26" sheetId="46" r:id="rId4"/>
    <sheet name="MAI 26" sheetId="47" r:id="rId5"/>
    <sheet name="JUN 26" sheetId="48" r:id="rId6"/>
  </sheets>
  <calcPr calcId="179021"/>
</workbook>
</file>

<file path=xl/calcChain.xml><?xml version="1.0" encoding="utf-8"?>
<calcChain xmlns="http://schemas.openxmlformats.org/spreadsheetml/2006/main">
  <c r="J20" i="48" l="1"/>
  <c r="H20" i="48"/>
  <c r="J20" i="47"/>
  <c r="H20" i="47"/>
  <c r="I78" i="48"/>
  <c r="G77" i="48"/>
  <c r="E77" i="48"/>
  <c r="J76" i="48"/>
  <c r="I76" i="48"/>
  <c r="H76" i="48"/>
  <c r="F76" i="48"/>
  <c r="J75" i="48"/>
  <c r="I75" i="48"/>
  <c r="H75" i="48"/>
  <c r="J74" i="48"/>
  <c r="H74" i="48"/>
  <c r="F74" i="48"/>
  <c r="I74" i="48" s="1"/>
  <c r="G73" i="48"/>
  <c r="E73" i="48"/>
  <c r="D73" i="48"/>
  <c r="C73" i="48"/>
  <c r="J72" i="48"/>
  <c r="I72" i="48"/>
  <c r="H72" i="48"/>
  <c r="J71" i="48"/>
  <c r="H71" i="48"/>
  <c r="F71" i="48"/>
  <c r="I71" i="48" s="1"/>
  <c r="J70" i="48"/>
  <c r="H70" i="48"/>
  <c r="F70" i="48"/>
  <c r="I70" i="48" s="1"/>
  <c r="G69" i="48"/>
  <c r="E69" i="48"/>
  <c r="D69" i="48"/>
  <c r="C69" i="48"/>
  <c r="J68" i="48"/>
  <c r="F68" i="48"/>
  <c r="I68" i="48" s="1"/>
  <c r="J67" i="48"/>
  <c r="H67" i="48"/>
  <c r="F67" i="48"/>
  <c r="I67" i="48" s="1"/>
  <c r="J66" i="48"/>
  <c r="H66" i="48"/>
  <c r="F66" i="48"/>
  <c r="I66" i="48" s="1"/>
  <c r="G65" i="48"/>
  <c r="E65" i="48"/>
  <c r="D65" i="48"/>
  <c r="C65" i="48"/>
  <c r="J64" i="48"/>
  <c r="H64" i="48"/>
  <c r="F64" i="48"/>
  <c r="I64" i="48" s="1"/>
  <c r="J63" i="48"/>
  <c r="H63" i="48"/>
  <c r="F63" i="48"/>
  <c r="I63" i="48" s="1"/>
  <c r="G62" i="48"/>
  <c r="E62" i="48"/>
  <c r="D62" i="48"/>
  <c r="C62" i="48"/>
  <c r="J61" i="48"/>
  <c r="H61" i="48"/>
  <c r="F61" i="48"/>
  <c r="I61" i="48" s="1"/>
  <c r="J60" i="48"/>
  <c r="I60" i="48"/>
  <c r="H60" i="48"/>
  <c r="J59" i="48"/>
  <c r="H59" i="48"/>
  <c r="F59" i="48"/>
  <c r="I59" i="48" s="1"/>
  <c r="J58" i="48"/>
  <c r="I58" i="48"/>
  <c r="H58" i="48"/>
  <c r="F58" i="48"/>
  <c r="G57" i="48"/>
  <c r="E57" i="48"/>
  <c r="D57" i="48"/>
  <c r="C57" i="48"/>
  <c r="J56" i="48"/>
  <c r="H56" i="48"/>
  <c r="F56" i="48"/>
  <c r="I56" i="48" s="1"/>
  <c r="J55" i="48"/>
  <c r="H55" i="48"/>
  <c r="F55" i="48"/>
  <c r="I55" i="48" s="1"/>
  <c r="J54" i="48"/>
  <c r="H54" i="48"/>
  <c r="F54" i="48"/>
  <c r="I54" i="48" s="1"/>
  <c r="J53" i="48"/>
  <c r="H53" i="48"/>
  <c r="F53" i="48"/>
  <c r="F52" i="48" s="1"/>
  <c r="G52" i="48"/>
  <c r="E52" i="48"/>
  <c r="D52" i="48"/>
  <c r="C52" i="48"/>
  <c r="J51" i="48"/>
  <c r="H51" i="48"/>
  <c r="F51" i="48"/>
  <c r="F49" i="48" s="1"/>
  <c r="J50" i="48"/>
  <c r="H50" i="48"/>
  <c r="F50" i="48"/>
  <c r="I50" i="48" s="1"/>
  <c r="G49" i="48"/>
  <c r="E49" i="48"/>
  <c r="D49" i="48"/>
  <c r="C49" i="48"/>
  <c r="J48" i="48"/>
  <c r="H48" i="48"/>
  <c r="F48" i="48"/>
  <c r="I48" i="48" s="1"/>
  <c r="J47" i="48"/>
  <c r="I47" i="48"/>
  <c r="H47" i="48"/>
  <c r="G46" i="48"/>
  <c r="D46" i="48"/>
  <c r="C46" i="48"/>
  <c r="J45" i="48"/>
  <c r="H45" i="48"/>
  <c r="F45" i="48"/>
  <c r="J44" i="48"/>
  <c r="H44" i="48"/>
  <c r="F44" i="48"/>
  <c r="I44" i="48" s="1"/>
  <c r="J43" i="48"/>
  <c r="I43" i="48"/>
  <c r="H43" i="48"/>
  <c r="G42" i="48"/>
  <c r="E42" i="48"/>
  <c r="D42" i="48"/>
  <c r="C42" i="48"/>
  <c r="J41" i="48"/>
  <c r="I41" i="48"/>
  <c r="H41" i="48"/>
  <c r="J40" i="48"/>
  <c r="I40" i="48"/>
  <c r="H40" i="48"/>
  <c r="J39" i="48"/>
  <c r="I39" i="48"/>
  <c r="H39" i="48"/>
  <c r="J38" i="48"/>
  <c r="H38" i="48"/>
  <c r="F38" i="48"/>
  <c r="I38" i="48" s="1"/>
  <c r="G37" i="48"/>
  <c r="E37" i="48"/>
  <c r="D37" i="48"/>
  <c r="C37" i="48"/>
  <c r="J36" i="48"/>
  <c r="I36" i="48"/>
  <c r="H36" i="48"/>
  <c r="G35" i="48"/>
  <c r="E35" i="48"/>
  <c r="F35" i="48" s="1"/>
  <c r="J34" i="48"/>
  <c r="H34" i="48"/>
  <c r="F34" i="48"/>
  <c r="I34" i="48" s="1"/>
  <c r="J33" i="48"/>
  <c r="I33" i="48"/>
  <c r="H33" i="48"/>
  <c r="J32" i="48"/>
  <c r="I32" i="48"/>
  <c r="H32" i="48"/>
  <c r="J31" i="48"/>
  <c r="I31" i="48"/>
  <c r="H31" i="48"/>
  <c r="F31" i="48"/>
  <c r="J30" i="48"/>
  <c r="I30" i="48"/>
  <c r="H30" i="48"/>
  <c r="F30" i="48"/>
  <c r="G29" i="48"/>
  <c r="E29" i="48"/>
  <c r="D29" i="48"/>
  <c r="C29" i="48"/>
  <c r="J28" i="48"/>
  <c r="I28" i="48"/>
  <c r="H28" i="48"/>
  <c r="J27" i="48"/>
  <c r="I27" i="48"/>
  <c r="H27" i="48"/>
  <c r="J26" i="48"/>
  <c r="I26" i="48"/>
  <c r="H26" i="48"/>
  <c r="J25" i="48"/>
  <c r="H25" i="48"/>
  <c r="F25" i="48"/>
  <c r="J24" i="48"/>
  <c r="I24" i="48"/>
  <c r="H24" i="48"/>
  <c r="F24" i="48"/>
  <c r="G23" i="48"/>
  <c r="E23" i="48"/>
  <c r="D23" i="48"/>
  <c r="C23" i="48"/>
  <c r="J22" i="48"/>
  <c r="H22" i="48"/>
  <c r="F22" i="48"/>
  <c r="I22" i="48" s="1"/>
  <c r="J21" i="48"/>
  <c r="H21" i="48"/>
  <c r="F21" i="48"/>
  <c r="I21" i="48" s="1"/>
  <c r="F20" i="48"/>
  <c r="I20" i="48" s="1"/>
  <c r="J19" i="48"/>
  <c r="H19" i="48"/>
  <c r="F19" i="48"/>
  <c r="I19" i="48" s="1"/>
  <c r="G18" i="48"/>
  <c r="E18" i="48"/>
  <c r="D18" i="48"/>
  <c r="C18" i="48"/>
  <c r="J17" i="48"/>
  <c r="H17" i="48"/>
  <c r="F17" i="48"/>
  <c r="I17" i="48" s="1"/>
  <c r="J16" i="48"/>
  <c r="H16" i="48"/>
  <c r="F16" i="48"/>
  <c r="I16" i="48" s="1"/>
  <c r="G15" i="48"/>
  <c r="E15" i="48"/>
  <c r="D15" i="48"/>
  <c r="C15" i="48"/>
  <c r="J14" i="48"/>
  <c r="I14" i="48"/>
  <c r="H14" i="48"/>
  <c r="J13" i="48"/>
  <c r="I13" i="48"/>
  <c r="H13" i="48"/>
  <c r="G13" i="48"/>
  <c r="J12" i="48"/>
  <c r="H12" i="48"/>
  <c r="F12" i="48"/>
  <c r="J11" i="48"/>
  <c r="I11" i="48"/>
  <c r="H11" i="48"/>
  <c r="F11" i="48"/>
  <c r="G10" i="48"/>
  <c r="E10" i="48"/>
  <c r="D10" i="48"/>
  <c r="C10" i="48"/>
  <c r="F37" i="48" l="1"/>
  <c r="I53" i="48"/>
  <c r="F15" i="48"/>
  <c r="F42" i="48"/>
  <c r="C79" i="48"/>
  <c r="F10" i="48"/>
  <c r="D79" i="48"/>
  <c r="K26" i="48" s="1"/>
  <c r="F29" i="48"/>
  <c r="G79" i="48"/>
  <c r="F73" i="48"/>
  <c r="F23" i="48"/>
  <c r="E79" i="48"/>
  <c r="F57" i="48"/>
  <c r="F65" i="48"/>
  <c r="I12" i="48"/>
  <c r="F18" i="48"/>
  <c r="I25" i="48"/>
  <c r="I45" i="48"/>
  <c r="I51" i="48"/>
  <c r="F46" i="48"/>
  <c r="F62" i="48"/>
  <c r="F69" i="48"/>
  <c r="I78" i="47"/>
  <c r="G77" i="47"/>
  <c r="E77" i="47"/>
  <c r="J76" i="47"/>
  <c r="H76" i="47"/>
  <c r="F76" i="47"/>
  <c r="I76" i="47" s="1"/>
  <c r="J75" i="47"/>
  <c r="I75" i="47"/>
  <c r="H75" i="47"/>
  <c r="J74" i="47"/>
  <c r="H74" i="47"/>
  <c r="F74" i="47"/>
  <c r="I74" i="47" s="1"/>
  <c r="G73" i="47"/>
  <c r="E73" i="47"/>
  <c r="D73" i="47"/>
  <c r="C73" i="47"/>
  <c r="J72" i="47"/>
  <c r="I72" i="47"/>
  <c r="H72" i="47"/>
  <c r="J71" i="47"/>
  <c r="H71" i="47"/>
  <c r="F71" i="47"/>
  <c r="I71" i="47" s="1"/>
  <c r="J70" i="47"/>
  <c r="H70" i="47"/>
  <c r="F70" i="47"/>
  <c r="I70" i="47" s="1"/>
  <c r="G69" i="47"/>
  <c r="E69" i="47"/>
  <c r="D69" i="47"/>
  <c r="C69" i="47"/>
  <c r="J68" i="47"/>
  <c r="F68" i="47"/>
  <c r="I68" i="47" s="1"/>
  <c r="J67" i="47"/>
  <c r="H67" i="47"/>
  <c r="F67" i="47"/>
  <c r="I67" i="47" s="1"/>
  <c r="J66" i="47"/>
  <c r="H66" i="47"/>
  <c r="F66" i="47"/>
  <c r="I66" i="47" s="1"/>
  <c r="G65" i="47"/>
  <c r="E65" i="47"/>
  <c r="D65" i="47"/>
  <c r="C65" i="47"/>
  <c r="J64" i="47"/>
  <c r="H64" i="47"/>
  <c r="F64" i="47"/>
  <c r="I64" i="47" s="1"/>
  <c r="J63" i="47"/>
  <c r="H63" i="47"/>
  <c r="F63" i="47"/>
  <c r="I63" i="47" s="1"/>
  <c r="G62" i="47"/>
  <c r="E62" i="47"/>
  <c r="D62" i="47"/>
  <c r="C62" i="47"/>
  <c r="J61" i="47"/>
  <c r="H61" i="47"/>
  <c r="F61" i="47"/>
  <c r="F57" i="47" s="1"/>
  <c r="J60" i="47"/>
  <c r="I60" i="47"/>
  <c r="H60" i="47"/>
  <c r="J59" i="47"/>
  <c r="I59" i="47"/>
  <c r="H59" i="47"/>
  <c r="F59" i="47"/>
  <c r="J58" i="47"/>
  <c r="I58" i="47"/>
  <c r="H58" i="47"/>
  <c r="F58" i="47"/>
  <c r="G57" i="47"/>
  <c r="E57" i="47"/>
  <c r="D57" i="47"/>
  <c r="C57" i="47"/>
  <c r="J56" i="47"/>
  <c r="H56" i="47"/>
  <c r="F56" i="47"/>
  <c r="I56" i="47" s="1"/>
  <c r="J55" i="47"/>
  <c r="H55" i="47"/>
  <c r="F55" i="47"/>
  <c r="I55" i="47" s="1"/>
  <c r="J54" i="47"/>
  <c r="I54" i="47"/>
  <c r="H54" i="47"/>
  <c r="F54" i="47"/>
  <c r="J53" i="47"/>
  <c r="H53" i="47"/>
  <c r="F53" i="47"/>
  <c r="I53" i="47" s="1"/>
  <c r="G52" i="47"/>
  <c r="E52" i="47"/>
  <c r="D52" i="47"/>
  <c r="C52" i="47"/>
  <c r="J51" i="47"/>
  <c r="H51" i="47"/>
  <c r="F51" i="47"/>
  <c r="I51" i="47" s="1"/>
  <c r="J50" i="47"/>
  <c r="H50" i="47"/>
  <c r="F50" i="47"/>
  <c r="F49" i="47" s="1"/>
  <c r="G49" i="47"/>
  <c r="E49" i="47"/>
  <c r="D49" i="47"/>
  <c r="C49" i="47"/>
  <c r="J48" i="47"/>
  <c r="H48" i="47"/>
  <c r="F48" i="47"/>
  <c r="I48" i="47" s="1"/>
  <c r="J47" i="47"/>
  <c r="I47" i="47"/>
  <c r="H47" i="47"/>
  <c r="G46" i="47"/>
  <c r="D46" i="47"/>
  <c r="C46" i="47"/>
  <c r="J45" i="47"/>
  <c r="I45" i="47"/>
  <c r="H45" i="47"/>
  <c r="F45" i="47"/>
  <c r="J44" i="47"/>
  <c r="H44" i="47"/>
  <c r="F44" i="47"/>
  <c r="I44" i="47" s="1"/>
  <c r="J43" i="47"/>
  <c r="I43" i="47"/>
  <c r="H43" i="47"/>
  <c r="G42" i="47"/>
  <c r="E42" i="47"/>
  <c r="D42" i="47"/>
  <c r="C42" i="47"/>
  <c r="J41" i="47"/>
  <c r="I41" i="47"/>
  <c r="H41" i="47"/>
  <c r="J40" i="47"/>
  <c r="I40" i="47"/>
  <c r="H40" i="47"/>
  <c r="J39" i="47"/>
  <c r="I39" i="47"/>
  <c r="H39" i="47"/>
  <c r="J38" i="47"/>
  <c r="H38" i="47"/>
  <c r="F38" i="47"/>
  <c r="I38" i="47" s="1"/>
  <c r="G37" i="47"/>
  <c r="E37" i="47"/>
  <c r="F37" i="47" s="1"/>
  <c r="D37" i="47"/>
  <c r="C37" i="47"/>
  <c r="J36" i="47"/>
  <c r="I36" i="47"/>
  <c r="H36" i="47"/>
  <c r="G35" i="47"/>
  <c r="F35" i="47"/>
  <c r="E35" i="47"/>
  <c r="J34" i="47"/>
  <c r="H34" i="47"/>
  <c r="F34" i="47"/>
  <c r="I34" i="47" s="1"/>
  <c r="J33" i="47"/>
  <c r="I33" i="47"/>
  <c r="H33" i="47"/>
  <c r="J32" i="47"/>
  <c r="I32" i="47"/>
  <c r="H32" i="47"/>
  <c r="J31" i="47"/>
  <c r="H31" i="47"/>
  <c r="F31" i="47"/>
  <c r="I31" i="47" s="1"/>
  <c r="J30" i="47"/>
  <c r="H30" i="47"/>
  <c r="F30" i="47"/>
  <c r="I30" i="47" s="1"/>
  <c r="G29" i="47"/>
  <c r="E29" i="47"/>
  <c r="D29" i="47"/>
  <c r="C29" i="47"/>
  <c r="J28" i="47"/>
  <c r="I28" i="47"/>
  <c r="H28" i="47"/>
  <c r="J27" i="47"/>
  <c r="I27" i="47"/>
  <c r="H27" i="47"/>
  <c r="J26" i="47"/>
  <c r="I26" i="47"/>
  <c r="H26" i="47"/>
  <c r="J25" i="47"/>
  <c r="I25" i="47"/>
  <c r="H25" i="47"/>
  <c r="F25" i="47"/>
  <c r="J24" i="47"/>
  <c r="H24" i="47"/>
  <c r="F24" i="47"/>
  <c r="I24" i="47" s="1"/>
  <c r="G23" i="47"/>
  <c r="E23" i="47"/>
  <c r="D23" i="47"/>
  <c r="C23" i="47"/>
  <c r="J22" i="47"/>
  <c r="H22" i="47"/>
  <c r="F22" i="47"/>
  <c r="I22" i="47" s="1"/>
  <c r="J21" i="47"/>
  <c r="H21" i="47"/>
  <c r="F21" i="47"/>
  <c r="I21" i="47" s="1"/>
  <c r="F20" i="47"/>
  <c r="J19" i="47"/>
  <c r="H19" i="47"/>
  <c r="F19" i="47"/>
  <c r="I19" i="47" s="1"/>
  <c r="G18" i="47"/>
  <c r="E18" i="47"/>
  <c r="D18" i="47"/>
  <c r="C18" i="47"/>
  <c r="J17" i="47"/>
  <c r="H17" i="47"/>
  <c r="F17" i="47"/>
  <c r="I17" i="47" s="1"/>
  <c r="J16" i="47"/>
  <c r="H16" i="47"/>
  <c r="F16" i="47"/>
  <c r="I16" i="47" s="1"/>
  <c r="G15" i="47"/>
  <c r="E15" i="47"/>
  <c r="D15" i="47"/>
  <c r="C15" i="47"/>
  <c r="J14" i="47"/>
  <c r="J13" i="47" s="1"/>
  <c r="I14" i="47"/>
  <c r="H13" i="47" s="1"/>
  <c r="H14" i="47"/>
  <c r="G13" i="47"/>
  <c r="J12" i="47"/>
  <c r="H12" i="47"/>
  <c r="F12" i="47"/>
  <c r="I12" i="47" s="1"/>
  <c r="J11" i="47"/>
  <c r="H11" i="47"/>
  <c r="F11" i="47"/>
  <c r="I11" i="47" s="1"/>
  <c r="G10" i="47"/>
  <c r="E10" i="47"/>
  <c r="D10" i="47"/>
  <c r="C10" i="47"/>
  <c r="K33" i="48" l="1"/>
  <c r="K28" i="48"/>
  <c r="K30" i="48"/>
  <c r="K32" i="48"/>
  <c r="K68" i="48"/>
  <c r="K27" i="48"/>
  <c r="I13" i="47"/>
  <c r="F65" i="47"/>
  <c r="K47" i="48"/>
  <c r="K53" i="48"/>
  <c r="K36" i="48"/>
  <c r="K51" i="48"/>
  <c r="K39" i="48"/>
  <c r="K45" i="48"/>
  <c r="I50" i="47"/>
  <c r="I61" i="47"/>
  <c r="K40" i="48"/>
  <c r="K74" i="48"/>
  <c r="K44" i="48"/>
  <c r="K55" i="48"/>
  <c r="K41" i="48"/>
  <c r="K21" i="48"/>
  <c r="K48" i="48"/>
  <c r="K76" i="48"/>
  <c r="K50" i="48"/>
  <c r="K59" i="48"/>
  <c r="H79" i="48"/>
  <c r="K34" i="48"/>
  <c r="K56" i="48"/>
  <c r="K11" i="48"/>
  <c r="K79" i="48" s="1"/>
  <c r="K54" i="48"/>
  <c r="K38" i="48"/>
  <c r="C79" i="47"/>
  <c r="K14" i="48"/>
  <c r="K13" i="48" s="1"/>
  <c r="K64" i="48"/>
  <c r="K24" i="48"/>
  <c r="K58" i="48"/>
  <c r="K70" i="48"/>
  <c r="K43" i="48"/>
  <c r="D79" i="47"/>
  <c r="K70" i="47" s="1"/>
  <c r="F18" i="47"/>
  <c r="I20" i="47"/>
  <c r="K25" i="48"/>
  <c r="K16" i="48"/>
  <c r="K31" i="48"/>
  <c r="K66" i="48"/>
  <c r="F79" i="48"/>
  <c r="I79" i="48" s="1"/>
  <c r="J79" i="48"/>
  <c r="G79" i="47"/>
  <c r="F42" i="47"/>
  <c r="E79" i="47"/>
  <c r="K74" i="47"/>
  <c r="K53" i="47"/>
  <c r="K43" i="47"/>
  <c r="K64" i="47"/>
  <c r="K48" i="47"/>
  <c r="K40" i="47"/>
  <c r="K39" i="47"/>
  <c r="K38" i="47"/>
  <c r="K16" i="47"/>
  <c r="K55" i="47"/>
  <c r="K47" i="47"/>
  <c r="K45" i="47"/>
  <c r="K34" i="47"/>
  <c r="K27" i="47"/>
  <c r="K25" i="47"/>
  <c r="K11" i="47"/>
  <c r="K30" i="47"/>
  <c r="K68" i="47"/>
  <c r="K58" i="47"/>
  <c r="K50" i="47"/>
  <c r="K36" i="47"/>
  <c r="K33" i="47"/>
  <c r="K32" i="47"/>
  <c r="K24" i="47"/>
  <c r="F46" i="47"/>
  <c r="F62" i="47"/>
  <c r="F69" i="47"/>
  <c r="F15" i="47"/>
  <c r="F29" i="47"/>
  <c r="F52" i="47"/>
  <c r="F73" i="47"/>
  <c r="F10" i="47"/>
  <c r="F23" i="47"/>
  <c r="I78" i="46"/>
  <c r="G77" i="46"/>
  <c r="E77" i="46"/>
  <c r="J76" i="46"/>
  <c r="H76" i="46"/>
  <c r="F76" i="46"/>
  <c r="F73" i="46" s="1"/>
  <c r="J75" i="46"/>
  <c r="I75" i="46"/>
  <c r="H75" i="46"/>
  <c r="J74" i="46"/>
  <c r="I74" i="46"/>
  <c r="H74" i="46"/>
  <c r="F74" i="46"/>
  <c r="G73" i="46"/>
  <c r="E73" i="46"/>
  <c r="D73" i="46"/>
  <c r="C73" i="46"/>
  <c r="J72" i="46"/>
  <c r="I72" i="46"/>
  <c r="H72" i="46"/>
  <c r="J71" i="46"/>
  <c r="H71" i="46"/>
  <c r="F71" i="46"/>
  <c r="I71" i="46" s="1"/>
  <c r="J70" i="46"/>
  <c r="H70" i="46"/>
  <c r="F70" i="46"/>
  <c r="I70" i="46" s="1"/>
  <c r="G69" i="46"/>
  <c r="E69" i="46"/>
  <c r="D69" i="46"/>
  <c r="C69" i="46"/>
  <c r="J68" i="46"/>
  <c r="F68" i="46"/>
  <c r="I68" i="46" s="1"/>
  <c r="J67" i="46"/>
  <c r="H67" i="46"/>
  <c r="F67" i="46"/>
  <c r="I67" i="46" s="1"/>
  <c r="J66" i="46"/>
  <c r="H66" i="46"/>
  <c r="F66" i="46"/>
  <c r="I66" i="46" s="1"/>
  <c r="G65" i="46"/>
  <c r="E65" i="46"/>
  <c r="D65" i="46"/>
  <c r="C65" i="46"/>
  <c r="J64" i="46"/>
  <c r="H64" i="46"/>
  <c r="F64" i="46"/>
  <c r="I64" i="46" s="1"/>
  <c r="J63" i="46"/>
  <c r="H63" i="46"/>
  <c r="F63" i="46"/>
  <c r="I63" i="46" s="1"/>
  <c r="G62" i="46"/>
  <c r="E62" i="46"/>
  <c r="D62" i="46"/>
  <c r="C62" i="46"/>
  <c r="J61" i="46"/>
  <c r="H61" i="46"/>
  <c r="F61" i="46"/>
  <c r="I61" i="46" s="1"/>
  <c r="J60" i="46"/>
  <c r="I60" i="46"/>
  <c r="H60" i="46"/>
  <c r="J59" i="46"/>
  <c r="H59" i="46"/>
  <c r="F59" i="46"/>
  <c r="I59" i="46" s="1"/>
  <c r="J58" i="46"/>
  <c r="H58" i="46"/>
  <c r="F58" i="46"/>
  <c r="F57" i="46" s="1"/>
  <c r="G57" i="46"/>
  <c r="E57" i="46"/>
  <c r="D57" i="46"/>
  <c r="C57" i="46"/>
  <c r="J56" i="46"/>
  <c r="H56" i="46"/>
  <c r="F56" i="46"/>
  <c r="I56" i="46" s="1"/>
  <c r="J55" i="46"/>
  <c r="H55" i="46"/>
  <c r="F55" i="46"/>
  <c r="I55" i="46" s="1"/>
  <c r="J54" i="46"/>
  <c r="I54" i="46"/>
  <c r="H54" i="46"/>
  <c r="F54" i="46"/>
  <c r="J53" i="46"/>
  <c r="H53" i="46"/>
  <c r="F53" i="46"/>
  <c r="I53" i="46" s="1"/>
  <c r="G52" i="46"/>
  <c r="E52" i="46"/>
  <c r="D52" i="46"/>
  <c r="C52" i="46"/>
  <c r="J51" i="46"/>
  <c r="H51" i="46"/>
  <c r="F51" i="46"/>
  <c r="I51" i="46" s="1"/>
  <c r="J50" i="46"/>
  <c r="I50" i="46"/>
  <c r="H50" i="46"/>
  <c r="F50" i="46"/>
  <c r="G49" i="46"/>
  <c r="F49" i="46"/>
  <c r="E49" i="46"/>
  <c r="D49" i="46"/>
  <c r="C49" i="46"/>
  <c r="J48" i="46"/>
  <c r="H48" i="46"/>
  <c r="F48" i="46"/>
  <c r="I48" i="46" s="1"/>
  <c r="J47" i="46"/>
  <c r="I47" i="46"/>
  <c r="H47" i="46"/>
  <c r="G46" i="46"/>
  <c r="D46" i="46"/>
  <c r="C46" i="46"/>
  <c r="J45" i="46"/>
  <c r="H45" i="46"/>
  <c r="F45" i="46"/>
  <c r="I45" i="46" s="1"/>
  <c r="J44" i="46"/>
  <c r="H44" i="46"/>
  <c r="F44" i="46"/>
  <c r="I44" i="46" s="1"/>
  <c r="J43" i="46"/>
  <c r="I43" i="46"/>
  <c r="H43" i="46"/>
  <c r="G42" i="46"/>
  <c r="F42" i="46"/>
  <c r="E42" i="46"/>
  <c r="D42" i="46"/>
  <c r="C42" i="46"/>
  <c r="J41" i="46"/>
  <c r="I41" i="46"/>
  <c r="H41" i="46"/>
  <c r="J40" i="46"/>
  <c r="I40" i="46"/>
  <c r="H40" i="46"/>
  <c r="J39" i="46"/>
  <c r="I39" i="46"/>
  <c r="H39" i="46"/>
  <c r="J38" i="46"/>
  <c r="H38" i="46"/>
  <c r="F38" i="46"/>
  <c r="I38" i="46" s="1"/>
  <c r="G37" i="46"/>
  <c r="E37" i="46"/>
  <c r="D37" i="46"/>
  <c r="C37" i="46"/>
  <c r="J36" i="46"/>
  <c r="I36" i="46"/>
  <c r="H36" i="46"/>
  <c r="G35" i="46"/>
  <c r="E35" i="46"/>
  <c r="F35" i="46" s="1"/>
  <c r="J34" i="46"/>
  <c r="H34" i="46"/>
  <c r="F34" i="46"/>
  <c r="I34" i="46" s="1"/>
  <c r="J33" i="46"/>
  <c r="I33" i="46"/>
  <c r="H33" i="46"/>
  <c r="J32" i="46"/>
  <c r="I32" i="46"/>
  <c r="H32" i="46"/>
  <c r="J31" i="46"/>
  <c r="H31" i="46"/>
  <c r="F31" i="46"/>
  <c r="F29" i="46" s="1"/>
  <c r="J30" i="46"/>
  <c r="H30" i="46"/>
  <c r="F30" i="46"/>
  <c r="I30" i="46" s="1"/>
  <c r="G29" i="46"/>
  <c r="E29" i="46"/>
  <c r="D29" i="46"/>
  <c r="C29" i="46"/>
  <c r="J28" i="46"/>
  <c r="I28" i="46"/>
  <c r="H28" i="46"/>
  <c r="J27" i="46"/>
  <c r="I27" i="46"/>
  <c r="H27" i="46"/>
  <c r="J26" i="46"/>
  <c r="I26" i="46"/>
  <c r="H26" i="46"/>
  <c r="J25" i="46"/>
  <c r="H25" i="46"/>
  <c r="F25" i="46"/>
  <c r="I25" i="46" s="1"/>
  <c r="J24" i="46"/>
  <c r="H24" i="46"/>
  <c r="F24" i="46"/>
  <c r="I24" i="46" s="1"/>
  <c r="G23" i="46"/>
  <c r="F23" i="46"/>
  <c r="E23" i="46"/>
  <c r="D23" i="46"/>
  <c r="C23" i="46"/>
  <c r="J22" i="46"/>
  <c r="H22" i="46"/>
  <c r="F22" i="46"/>
  <c r="I22" i="46" s="1"/>
  <c r="J21" i="46"/>
  <c r="H21" i="46"/>
  <c r="F21" i="46"/>
  <c r="F20" i="46"/>
  <c r="J19" i="46"/>
  <c r="H19" i="46"/>
  <c r="F19" i="46"/>
  <c r="I19" i="46" s="1"/>
  <c r="G18" i="46"/>
  <c r="E18" i="46"/>
  <c r="D18" i="46"/>
  <c r="C18" i="46"/>
  <c r="J17" i="46"/>
  <c r="H17" i="46"/>
  <c r="F17" i="46"/>
  <c r="I17" i="46" s="1"/>
  <c r="J16" i="46"/>
  <c r="H16" i="46"/>
  <c r="F16" i="46"/>
  <c r="I16" i="46" s="1"/>
  <c r="G15" i="46"/>
  <c r="E15" i="46"/>
  <c r="D15" i="46"/>
  <c r="C15" i="46"/>
  <c r="J14" i="46"/>
  <c r="I13" i="46" s="1"/>
  <c r="I14" i="46"/>
  <c r="H14" i="46"/>
  <c r="H13" i="46"/>
  <c r="G13" i="46"/>
  <c r="J12" i="46"/>
  <c r="H12" i="46"/>
  <c r="F12" i="46"/>
  <c r="I12" i="46" s="1"/>
  <c r="J11" i="46"/>
  <c r="H11" i="46"/>
  <c r="F11" i="46"/>
  <c r="I11" i="46" s="1"/>
  <c r="G10" i="46"/>
  <c r="E10" i="46"/>
  <c r="D10" i="46"/>
  <c r="C10" i="46"/>
  <c r="I58" i="46" l="1"/>
  <c r="F65" i="46"/>
  <c r="I76" i="46"/>
  <c r="K44" i="47"/>
  <c r="K14" i="47"/>
  <c r="K13" i="47" s="1"/>
  <c r="K51" i="47"/>
  <c r="K41" i="47"/>
  <c r="K76" i="47"/>
  <c r="K79" i="47" s="1"/>
  <c r="H79" i="47"/>
  <c r="K54" i="47"/>
  <c r="K26" i="47"/>
  <c r="K59" i="47"/>
  <c r="K56" i="47"/>
  <c r="C79" i="46"/>
  <c r="D79" i="46"/>
  <c r="K43" i="46" s="1"/>
  <c r="F52" i="46"/>
  <c r="K31" i="47"/>
  <c r="K66" i="47"/>
  <c r="K28" i="47"/>
  <c r="K21" i="47"/>
  <c r="J79" i="47"/>
  <c r="F79" i="47"/>
  <c r="I79" i="47" s="1"/>
  <c r="G79" i="46"/>
  <c r="F18" i="46"/>
  <c r="F10" i="46"/>
  <c r="F37" i="46"/>
  <c r="I31" i="46"/>
  <c r="E79" i="46"/>
  <c r="K74" i="46"/>
  <c r="K53" i="46"/>
  <c r="K48" i="46"/>
  <c r="K41" i="46"/>
  <c r="K51" i="46"/>
  <c r="K47" i="46"/>
  <c r="K14" i="46"/>
  <c r="K13" i="46" s="1"/>
  <c r="K11" i="46"/>
  <c r="K36" i="46"/>
  <c r="K33" i="46"/>
  <c r="J13" i="46"/>
  <c r="I21" i="46"/>
  <c r="F46" i="46"/>
  <c r="F62" i="46"/>
  <c r="F69" i="46"/>
  <c r="F15" i="46"/>
  <c r="I78" i="45"/>
  <c r="G77" i="45"/>
  <c r="E77" i="45"/>
  <c r="J76" i="45"/>
  <c r="H76" i="45"/>
  <c r="F76" i="45"/>
  <c r="I76" i="45" s="1"/>
  <c r="J75" i="45"/>
  <c r="I75" i="45"/>
  <c r="H75" i="45"/>
  <c r="J74" i="45"/>
  <c r="H74" i="45"/>
  <c r="F74" i="45"/>
  <c r="I74" i="45" s="1"/>
  <c r="G73" i="45"/>
  <c r="E73" i="45"/>
  <c r="D73" i="45"/>
  <c r="C73" i="45"/>
  <c r="J72" i="45"/>
  <c r="I72" i="45"/>
  <c r="H72" i="45"/>
  <c r="J71" i="45"/>
  <c r="H71" i="45"/>
  <c r="F71" i="45"/>
  <c r="I71" i="45" s="1"/>
  <c r="J70" i="45"/>
  <c r="H70" i="45"/>
  <c r="F70" i="45"/>
  <c r="I70" i="45" s="1"/>
  <c r="G69" i="45"/>
  <c r="E69" i="45"/>
  <c r="D69" i="45"/>
  <c r="C69" i="45"/>
  <c r="J68" i="45"/>
  <c r="F68" i="45"/>
  <c r="I68" i="45" s="1"/>
  <c r="J67" i="45"/>
  <c r="H67" i="45"/>
  <c r="F67" i="45"/>
  <c r="I67" i="45" s="1"/>
  <c r="J66" i="45"/>
  <c r="H66" i="45"/>
  <c r="F66" i="45"/>
  <c r="F65" i="45" s="1"/>
  <c r="G65" i="45"/>
  <c r="E65" i="45"/>
  <c r="D65" i="45"/>
  <c r="C65" i="45"/>
  <c r="J64" i="45"/>
  <c r="H64" i="45"/>
  <c r="F64" i="45"/>
  <c r="I64" i="45" s="1"/>
  <c r="J63" i="45"/>
  <c r="H63" i="45"/>
  <c r="F63" i="45"/>
  <c r="I63" i="45" s="1"/>
  <c r="G62" i="45"/>
  <c r="E62" i="45"/>
  <c r="D62" i="45"/>
  <c r="C62" i="45"/>
  <c r="J61" i="45"/>
  <c r="H61" i="45"/>
  <c r="F61" i="45"/>
  <c r="I61" i="45" s="1"/>
  <c r="J60" i="45"/>
  <c r="I60" i="45"/>
  <c r="H60" i="45"/>
  <c r="J59" i="45"/>
  <c r="I59" i="45"/>
  <c r="H59" i="45"/>
  <c r="F59" i="45"/>
  <c r="J58" i="45"/>
  <c r="H58" i="45"/>
  <c r="F58" i="45"/>
  <c r="I58" i="45" s="1"/>
  <c r="G57" i="45"/>
  <c r="F57" i="45"/>
  <c r="E57" i="45"/>
  <c r="D57" i="45"/>
  <c r="C57" i="45"/>
  <c r="J56" i="45"/>
  <c r="H56" i="45"/>
  <c r="F56" i="45"/>
  <c r="I56" i="45" s="1"/>
  <c r="J55" i="45"/>
  <c r="H55" i="45"/>
  <c r="F55" i="45"/>
  <c r="I55" i="45" s="1"/>
  <c r="J54" i="45"/>
  <c r="H54" i="45"/>
  <c r="F54" i="45"/>
  <c r="I54" i="45" s="1"/>
  <c r="J53" i="45"/>
  <c r="H53" i="45"/>
  <c r="F53" i="45"/>
  <c r="I53" i="45" s="1"/>
  <c r="G52" i="45"/>
  <c r="E52" i="45"/>
  <c r="D52" i="45"/>
  <c r="C52" i="45"/>
  <c r="J51" i="45"/>
  <c r="H51" i="45"/>
  <c r="F51" i="45"/>
  <c r="I51" i="45" s="1"/>
  <c r="J50" i="45"/>
  <c r="H50" i="45"/>
  <c r="F50" i="45"/>
  <c r="I50" i="45" s="1"/>
  <c r="G49" i="45"/>
  <c r="E49" i="45"/>
  <c r="D49" i="45"/>
  <c r="C49" i="45"/>
  <c r="J48" i="45"/>
  <c r="H48" i="45"/>
  <c r="F48" i="45"/>
  <c r="I48" i="45" s="1"/>
  <c r="J47" i="45"/>
  <c r="I47" i="45"/>
  <c r="H47" i="45"/>
  <c r="G46" i="45"/>
  <c r="D46" i="45"/>
  <c r="C46" i="45"/>
  <c r="J45" i="45"/>
  <c r="H45" i="45"/>
  <c r="F45" i="45"/>
  <c r="I45" i="45" s="1"/>
  <c r="J44" i="45"/>
  <c r="H44" i="45"/>
  <c r="F44" i="45"/>
  <c r="I44" i="45" s="1"/>
  <c r="J43" i="45"/>
  <c r="I43" i="45"/>
  <c r="H43" i="45"/>
  <c r="G42" i="45"/>
  <c r="E42" i="45"/>
  <c r="D42" i="45"/>
  <c r="C42" i="45"/>
  <c r="J41" i="45"/>
  <c r="I41" i="45"/>
  <c r="H41" i="45"/>
  <c r="J40" i="45"/>
  <c r="I40" i="45"/>
  <c r="H40" i="45"/>
  <c r="J39" i="45"/>
  <c r="I39" i="45"/>
  <c r="H39" i="45"/>
  <c r="J38" i="45"/>
  <c r="H38" i="45"/>
  <c r="F38" i="45"/>
  <c r="I38" i="45" s="1"/>
  <c r="G37" i="45"/>
  <c r="E37" i="45"/>
  <c r="D37" i="45"/>
  <c r="C37" i="45"/>
  <c r="J36" i="45"/>
  <c r="I36" i="45"/>
  <c r="H36" i="45"/>
  <c r="G35" i="45"/>
  <c r="E35" i="45"/>
  <c r="F35" i="45" s="1"/>
  <c r="J34" i="45"/>
  <c r="H34" i="45"/>
  <c r="F34" i="45"/>
  <c r="I34" i="45" s="1"/>
  <c r="J33" i="45"/>
  <c r="I33" i="45"/>
  <c r="H33" i="45"/>
  <c r="J32" i="45"/>
  <c r="I32" i="45"/>
  <c r="H32" i="45"/>
  <c r="J31" i="45"/>
  <c r="H31" i="45"/>
  <c r="F31" i="45"/>
  <c r="I31" i="45" s="1"/>
  <c r="J30" i="45"/>
  <c r="H30" i="45"/>
  <c r="F30" i="45"/>
  <c r="I30" i="45" s="1"/>
  <c r="G29" i="45"/>
  <c r="E29" i="45"/>
  <c r="D29" i="45"/>
  <c r="C29" i="45"/>
  <c r="J28" i="45"/>
  <c r="I28" i="45"/>
  <c r="H28" i="45"/>
  <c r="J27" i="45"/>
  <c r="I27" i="45"/>
  <c r="H27" i="45"/>
  <c r="J26" i="45"/>
  <c r="I26" i="45"/>
  <c r="H26" i="45"/>
  <c r="J25" i="45"/>
  <c r="H25" i="45"/>
  <c r="F25" i="45"/>
  <c r="I25" i="45" s="1"/>
  <c r="J24" i="45"/>
  <c r="H24" i="45"/>
  <c r="F24" i="45"/>
  <c r="I24" i="45" s="1"/>
  <c r="G23" i="45"/>
  <c r="E23" i="45"/>
  <c r="D23" i="45"/>
  <c r="C23" i="45"/>
  <c r="J22" i="45"/>
  <c r="H22" i="45"/>
  <c r="F22" i="45"/>
  <c r="I22" i="45" s="1"/>
  <c r="J21" i="45"/>
  <c r="H21" i="45"/>
  <c r="F21" i="45"/>
  <c r="I21" i="45" s="1"/>
  <c r="F20" i="45"/>
  <c r="J19" i="45"/>
  <c r="H19" i="45"/>
  <c r="F19" i="45"/>
  <c r="I19" i="45" s="1"/>
  <c r="G18" i="45"/>
  <c r="E18" i="45"/>
  <c r="D18" i="45"/>
  <c r="C18" i="45"/>
  <c r="J17" i="45"/>
  <c r="H17" i="45"/>
  <c r="F17" i="45"/>
  <c r="I17" i="45" s="1"/>
  <c r="J16" i="45"/>
  <c r="H16" i="45"/>
  <c r="F16" i="45"/>
  <c r="I16" i="45" s="1"/>
  <c r="G15" i="45"/>
  <c r="E15" i="45"/>
  <c r="D15" i="45"/>
  <c r="C15" i="45"/>
  <c r="J14" i="45"/>
  <c r="J13" i="45" s="1"/>
  <c r="I14" i="45"/>
  <c r="H13" i="45" s="1"/>
  <c r="H14" i="45"/>
  <c r="G13" i="45"/>
  <c r="J12" i="45"/>
  <c r="H12" i="45"/>
  <c r="F12" i="45"/>
  <c r="I12" i="45" s="1"/>
  <c r="J11" i="45"/>
  <c r="H11" i="45"/>
  <c r="F11" i="45"/>
  <c r="I11" i="45" s="1"/>
  <c r="G10" i="45"/>
  <c r="E10" i="45"/>
  <c r="D10" i="45"/>
  <c r="D79" i="45" s="1"/>
  <c r="C10" i="45"/>
  <c r="F10" i="45" l="1"/>
  <c r="F42" i="45"/>
  <c r="I66" i="45"/>
  <c r="K44" i="46"/>
  <c r="K25" i="46"/>
  <c r="K55" i="46"/>
  <c r="K56" i="46"/>
  <c r="K76" i="46"/>
  <c r="I13" i="45"/>
  <c r="F49" i="45"/>
  <c r="K50" i="46"/>
  <c r="K26" i="46"/>
  <c r="K59" i="46"/>
  <c r="K64" i="46"/>
  <c r="H79" i="46"/>
  <c r="K79" i="46"/>
  <c r="K54" i="46"/>
  <c r="K27" i="46"/>
  <c r="K21" i="46"/>
  <c r="K70" i="46"/>
  <c r="K24" i="46"/>
  <c r="K58" i="46"/>
  <c r="K28" i="46"/>
  <c r="K38" i="46"/>
  <c r="K16" i="46"/>
  <c r="C79" i="45"/>
  <c r="K31" i="46"/>
  <c r="K66" i="46"/>
  <c r="K34" i="46"/>
  <c r="K39" i="46"/>
  <c r="K30" i="46"/>
  <c r="K32" i="46"/>
  <c r="K68" i="46"/>
  <c r="K45" i="46"/>
  <c r="K40" i="46"/>
  <c r="F79" i="46"/>
  <c r="I79" i="46" s="1"/>
  <c r="J79" i="46"/>
  <c r="G79" i="45"/>
  <c r="E79" i="45"/>
  <c r="H79" i="45" s="1"/>
  <c r="F18" i="45"/>
  <c r="F37" i="45"/>
  <c r="F23" i="45"/>
  <c r="K76" i="45"/>
  <c r="K74" i="45"/>
  <c r="K53" i="45"/>
  <c r="K43" i="45"/>
  <c r="K30" i="45"/>
  <c r="K70" i="45"/>
  <c r="K64" i="45"/>
  <c r="K56" i="45"/>
  <c r="K48" i="45"/>
  <c r="K41" i="45"/>
  <c r="K40" i="45"/>
  <c r="K39" i="45"/>
  <c r="K38" i="45"/>
  <c r="K21" i="45"/>
  <c r="K59" i="45"/>
  <c r="K55" i="45"/>
  <c r="K51" i="45"/>
  <c r="K47" i="45"/>
  <c r="K45" i="45"/>
  <c r="K34" i="45"/>
  <c r="K28" i="45"/>
  <c r="K27" i="45"/>
  <c r="K26" i="45"/>
  <c r="K25" i="45"/>
  <c r="K14" i="45"/>
  <c r="K13" i="45" s="1"/>
  <c r="K68" i="45"/>
  <c r="K66" i="45"/>
  <c r="K58" i="45"/>
  <c r="K54" i="45"/>
  <c r="K50" i="45"/>
  <c r="K44" i="45"/>
  <c r="K36" i="45"/>
  <c r="K33" i="45"/>
  <c r="K32" i="45"/>
  <c r="K31" i="45"/>
  <c r="K24" i="45"/>
  <c r="K11" i="45"/>
  <c r="K16" i="45"/>
  <c r="F46" i="45"/>
  <c r="F62" i="45"/>
  <c r="F69" i="45"/>
  <c r="F15" i="45"/>
  <c r="F29" i="45"/>
  <c r="F52" i="45"/>
  <c r="F73" i="45"/>
  <c r="G77" i="44"/>
  <c r="I78" i="44"/>
  <c r="K79" i="45" l="1"/>
  <c r="J79" i="45"/>
  <c r="F79" i="45"/>
  <c r="I79" i="45" s="1"/>
  <c r="E77" i="44"/>
  <c r="J76" i="44" l="1"/>
  <c r="H76" i="44"/>
  <c r="F76" i="44"/>
  <c r="I76" i="44" s="1"/>
  <c r="J75" i="44"/>
  <c r="I75" i="44"/>
  <c r="H75" i="44"/>
  <c r="J74" i="44"/>
  <c r="H74" i="44"/>
  <c r="F74" i="44"/>
  <c r="I74" i="44" s="1"/>
  <c r="G73" i="44"/>
  <c r="E73" i="44"/>
  <c r="D73" i="44"/>
  <c r="C73" i="44"/>
  <c r="J72" i="44"/>
  <c r="I72" i="44"/>
  <c r="H72" i="44"/>
  <c r="J71" i="44"/>
  <c r="H71" i="44"/>
  <c r="F71" i="44"/>
  <c r="I71" i="44" s="1"/>
  <c r="J70" i="44"/>
  <c r="H70" i="44"/>
  <c r="F70" i="44"/>
  <c r="I70" i="44" s="1"/>
  <c r="G69" i="44"/>
  <c r="E69" i="44"/>
  <c r="D69" i="44"/>
  <c r="C69" i="44"/>
  <c r="J68" i="44"/>
  <c r="F68" i="44"/>
  <c r="I68" i="44" s="1"/>
  <c r="J67" i="44"/>
  <c r="H67" i="44"/>
  <c r="F67" i="44"/>
  <c r="I67" i="44" s="1"/>
  <c r="J66" i="44"/>
  <c r="H66" i="44"/>
  <c r="F66" i="44"/>
  <c r="I66" i="44" s="1"/>
  <c r="G65" i="44"/>
  <c r="E65" i="44"/>
  <c r="D65" i="44"/>
  <c r="C65" i="44"/>
  <c r="J64" i="44"/>
  <c r="H64" i="44"/>
  <c r="F64" i="44"/>
  <c r="I64" i="44" s="1"/>
  <c r="J63" i="44"/>
  <c r="H63" i="44"/>
  <c r="F63" i="44"/>
  <c r="I63" i="44" s="1"/>
  <c r="G62" i="44"/>
  <c r="E62" i="44"/>
  <c r="D62" i="44"/>
  <c r="C62" i="44"/>
  <c r="J61" i="44"/>
  <c r="H61" i="44"/>
  <c r="F61" i="44"/>
  <c r="I61" i="44" s="1"/>
  <c r="J60" i="44"/>
  <c r="I60" i="44"/>
  <c r="H60" i="44"/>
  <c r="J59" i="44"/>
  <c r="H59" i="44"/>
  <c r="F59" i="44"/>
  <c r="I59" i="44" s="1"/>
  <c r="J58" i="44"/>
  <c r="H58" i="44"/>
  <c r="F58" i="44"/>
  <c r="I58" i="44" s="1"/>
  <c r="G57" i="44"/>
  <c r="E57" i="44"/>
  <c r="D57" i="44"/>
  <c r="C57" i="44"/>
  <c r="J56" i="44"/>
  <c r="H56" i="44"/>
  <c r="F56" i="44"/>
  <c r="I56" i="44" s="1"/>
  <c r="J55" i="44"/>
  <c r="H55" i="44"/>
  <c r="F55" i="44"/>
  <c r="I55" i="44" s="1"/>
  <c r="J54" i="44"/>
  <c r="H54" i="44"/>
  <c r="F54" i="44"/>
  <c r="I54" i="44" s="1"/>
  <c r="J53" i="44"/>
  <c r="H53" i="44"/>
  <c r="F53" i="44"/>
  <c r="I53" i="44" s="1"/>
  <c r="G52" i="44"/>
  <c r="E52" i="44"/>
  <c r="D52" i="44"/>
  <c r="C52" i="44"/>
  <c r="J51" i="44"/>
  <c r="H51" i="44"/>
  <c r="F51" i="44"/>
  <c r="I51" i="44" s="1"/>
  <c r="J50" i="44"/>
  <c r="H50" i="44"/>
  <c r="F50" i="44"/>
  <c r="I50" i="44" s="1"/>
  <c r="G49" i="44"/>
  <c r="E49" i="44"/>
  <c r="D49" i="44"/>
  <c r="C49" i="44"/>
  <c r="J48" i="44"/>
  <c r="H48" i="44"/>
  <c r="F48" i="44"/>
  <c r="F46" i="44" s="1"/>
  <c r="J47" i="44"/>
  <c r="I47" i="44"/>
  <c r="H47" i="44"/>
  <c r="G46" i="44"/>
  <c r="D46" i="44"/>
  <c r="C46" i="44"/>
  <c r="J45" i="44"/>
  <c r="H45" i="44"/>
  <c r="F45" i="44"/>
  <c r="I45" i="44" s="1"/>
  <c r="J44" i="44"/>
  <c r="H44" i="44"/>
  <c r="F44" i="44"/>
  <c r="I44" i="44" s="1"/>
  <c r="J43" i="44"/>
  <c r="I43" i="44"/>
  <c r="H43" i="44"/>
  <c r="G42" i="44"/>
  <c r="E42" i="44"/>
  <c r="D42" i="44"/>
  <c r="C42" i="44"/>
  <c r="J41" i="44"/>
  <c r="H41" i="44"/>
  <c r="I41" i="44"/>
  <c r="J40" i="44"/>
  <c r="I40" i="44"/>
  <c r="H40" i="44"/>
  <c r="J39" i="44"/>
  <c r="I39" i="44"/>
  <c r="H39" i="44"/>
  <c r="J38" i="44"/>
  <c r="H38" i="44"/>
  <c r="F38" i="44"/>
  <c r="I38" i="44" s="1"/>
  <c r="G37" i="44"/>
  <c r="E37" i="44"/>
  <c r="D37" i="44"/>
  <c r="C37" i="44"/>
  <c r="J36" i="44"/>
  <c r="H36" i="44"/>
  <c r="I36" i="44"/>
  <c r="G35" i="44"/>
  <c r="E35" i="44"/>
  <c r="F35" i="44" s="1"/>
  <c r="J34" i="44"/>
  <c r="H34" i="44"/>
  <c r="F34" i="44"/>
  <c r="I34" i="44" s="1"/>
  <c r="J33" i="44"/>
  <c r="I33" i="44"/>
  <c r="H33" i="44"/>
  <c r="J32" i="44"/>
  <c r="I32" i="44"/>
  <c r="H32" i="44"/>
  <c r="J31" i="44"/>
  <c r="H31" i="44"/>
  <c r="F31" i="44"/>
  <c r="I31" i="44" s="1"/>
  <c r="J30" i="44"/>
  <c r="H30" i="44"/>
  <c r="F30" i="44"/>
  <c r="I30" i="44" s="1"/>
  <c r="G29" i="44"/>
  <c r="E29" i="44"/>
  <c r="D29" i="44"/>
  <c r="C29" i="44"/>
  <c r="J28" i="44"/>
  <c r="I28" i="44"/>
  <c r="H28" i="44"/>
  <c r="J27" i="44"/>
  <c r="I27" i="44"/>
  <c r="H27" i="44"/>
  <c r="J26" i="44"/>
  <c r="I26" i="44"/>
  <c r="H26" i="44"/>
  <c r="J25" i="44"/>
  <c r="H25" i="44"/>
  <c r="F25" i="44"/>
  <c r="I25" i="44" s="1"/>
  <c r="J24" i="44"/>
  <c r="H24" i="44"/>
  <c r="F24" i="44"/>
  <c r="I24" i="44" s="1"/>
  <c r="G23" i="44"/>
  <c r="E23" i="44"/>
  <c r="D23" i="44"/>
  <c r="C23" i="44"/>
  <c r="J22" i="44"/>
  <c r="H22" i="44"/>
  <c r="F22" i="44"/>
  <c r="I22" i="44" s="1"/>
  <c r="J21" i="44"/>
  <c r="H21" i="44"/>
  <c r="F21" i="44"/>
  <c r="I21" i="44" s="1"/>
  <c r="F20" i="44"/>
  <c r="J19" i="44"/>
  <c r="H19" i="44"/>
  <c r="F19" i="44"/>
  <c r="I19" i="44" s="1"/>
  <c r="G18" i="44"/>
  <c r="E18" i="44"/>
  <c r="D18" i="44"/>
  <c r="C18" i="44"/>
  <c r="J17" i="44"/>
  <c r="H17" i="44"/>
  <c r="F17" i="44"/>
  <c r="I17" i="44" s="1"/>
  <c r="J16" i="44"/>
  <c r="H16" i="44"/>
  <c r="F16" i="44"/>
  <c r="I16" i="44" s="1"/>
  <c r="G15" i="44"/>
  <c r="E15" i="44"/>
  <c r="D15" i="44"/>
  <c r="C15" i="44"/>
  <c r="J14" i="44"/>
  <c r="J13" i="44" s="1"/>
  <c r="I14" i="44"/>
  <c r="H13" i="44" s="1"/>
  <c r="H14" i="44"/>
  <c r="G13" i="44"/>
  <c r="J12" i="44"/>
  <c r="H12" i="44"/>
  <c r="F12" i="44"/>
  <c r="I12" i="44" s="1"/>
  <c r="J11" i="44"/>
  <c r="H11" i="44"/>
  <c r="F11" i="44"/>
  <c r="I11" i="44" s="1"/>
  <c r="G10" i="44"/>
  <c r="E10" i="44"/>
  <c r="D10" i="44"/>
  <c r="C10" i="44"/>
  <c r="G79" i="44" l="1"/>
  <c r="E79" i="44"/>
  <c r="D79" i="44"/>
  <c r="K68" i="44" s="1"/>
  <c r="F69" i="44"/>
  <c r="I13" i="44"/>
  <c r="F23" i="44"/>
  <c r="F52" i="44"/>
  <c r="F73" i="44"/>
  <c r="I48" i="44"/>
  <c r="C79" i="44"/>
  <c r="F62" i="44"/>
  <c r="F10" i="44"/>
  <c r="F37" i="44"/>
  <c r="F18" i="44"/>
  <c r="F42" i="44"/>
  <c r="F49" i="44"/>
  <c r="F57" i="44"/>
  <c r="F65" i="44"/>
  <c r="F15" i="44"/>
  <c r="F29" i="44"/>
  <c r="F20" i="43"/>
  <c r="K24" i="44" l="1"/>
  <c r="K30" i="44"/>
  <c r="K45" i="44"/>
  <c r="K38" i="44"/>
  <c r="K41" i="44"/>
  <c r="K70" i="44"/>
  <c r="K51" i="44"/>
  <c r="K25" i="44"/>
  <c r="K47" i="44"/>
  <c r="K33" i="44"/>
  <c r="K14" i="44"/>
  <c r="K13" i="44" s="1"/>
  <c r="K39" i="44"/>
  <c r="K16" i="44"/>
  <c r="K64" i="44"/>
  <c r="K34" i="44"/>
  <c r="K28" i="44"/>
  <c r="K44" i="44"/>
  <c r="K40" i="44"/>
  <c r="K55" i="44"/>
  <c r="K31" i="44"/>
  <c r="K48" i="44"/>
  <c r="K21" i="44"/>
  <c r="K26" i="44"/>
  <c r="K43" i="44"/>
  <c r="K50" i="44"/>
  <c r="K59" i="44"/>
  <c r="K32" i="44"/>
  <c r="K56" i="44"/>
  <c r="K11" i="44"/>
  <c r="K27" i="44"/>
  <c r="K53" i="44"/>
  <c r="K54" i="44"/>
  <c r="H79" i="44"/>
  <c r="K74" i="44"/>
  <c r="K66" i="44"/>
  <c r="K36" i="44"/>
  <c r="K76" i="44"/>
  <c r="K58" i="44"/>
  <c r="J79" i="44"/>
  <c r="F79" i="44"/>
  <c r="I79" i="44" s="1"/>
  <c r="C62" i="43"/>
  <c r="G57" i="43"/>
  <c r="K79" i="44" l="1"/>
  <c r="F38" i="43"/>
  <c r="C10" i="43" l="1"/>
  <c r="D10" i="43"/>
  <c r="E10" i="43"/>
  <c r="G10" i="43"/>
  <c r="F11" i="43"/>
  <c r="I11" i="43" s="1"/>
  <c r="H11" i="43"/>
  <c r="J11" i="43"/>
  <c r="F12" i="43"/>
  <c r="H12" i="43"/>
  <c r="J12" i="43"/>
  <c r="G13" i="43"/>
  <c r="H14" i="43"/>
  <c r="J14" i="43"/>
  <c r="C15" i="43"/>
  <c r="D15" i="43"/>
  <c r="E15" i="43"/>
  <c r="G15" i="43"/>
  <c r="F16" i="43"/>
  <c r="H16" i="43"/>
  <c r="J16" i="43"/>
  <c r="F17" i="43"/>
  <c r="F15" i="43" s="1"/>
  <c r="H17" i="43"/>
  <c r="J17" i="43"/>
  <c r="C18" i="43"/>
  <c r="D18" i="43"/>
  <c r="E18" i="43"/>
  <c r="G18" i="43"/>
  <c r="F19" i="43"/>
  <c r="I19" i="43" s="1"/>
  <c r="H19" i="43"/>
  <c r="J19" i="43"/>
  <c r="F21" i="43"/>
  <c r="I21" i="43" s="1"/>
  <c r="H21" i="43"/>
  <c r="J21" i="43"/>
  <c r="F22" i="43"/>
  <c r="I22" i="43" s="1"/>
  <c r="H22" i="43"/>
  <c r="J22" i="43"/>
  <c r="C23" i="43"/>
  <c r="D23" i="43"/>
  <c r="E23" i="43"/>
  <c r="G23" i="43"/>
  <c r="F24" i="43"/>
  <c r="I24" i="43" s="1"/>
  <c r="H24" i="43"/>
  <c r="J24" i="43"/>
  <c r="F25" i="43"/>
  <c r="I25" i="43" s="1"/>
  <c r="H25" i="43"/>
  <c r="J25" i="43"/>
  <c r="H26" i="43"/>
  <c r="I26" i="43"/>
  <c r="J26" i="43"/>
  <c r="H27" i="43"/>
  <c r="I27" i="43"/>
  <c r="J27" i="43"/>
  <c r="I28" i="43"/>
  <c r="H28" i="43"/>
  <c r="J28" i="43"/>
  <c r="C29" i="43"/>
  <c r="D29" i="43"/>
  <c r="E29" i="43"/>
  <c r="G29" i="43"/>
  <c r="F30" i="43"/>
  <c r="I30" i="43" s="1"/>
  <c r="H30" i="43"/>
  <c r="J30" i="43"/>
  <c r="F31" i="43"/>
  <c r="I31" i="43" s="1"/>
  <c r="H31" i="43"/>
  <c r="J31" i="43"/>
  <c r="I32" i="43"/>
  <c r="H32" i="43"/>
  <c r="J32" i="43"/>
  <c r="I33" i="43"/>
  <c r="H33" i="43"/>
  <c r="J33" i="43"/>
  <c r="F34" i="43"/>
  <c r="I34" i="43" s="1"/>
  <c r="H34" i="43"/>
  <c r="J34" i="43"/>
  <c r="F35" i="43"/>
  <c r="E35" i="43"/>
  <c r="G35" i="43"/>
  <c r="F36" i="43"/>
  <c r="I36" i="43" s="1"/>
  <c r="H36" i="43"/>
  <c r="J36" i="43"/>
  <c r="C37" i="43"/>
  <c r="D37" i="43"/>
  <c r="E37" i="43"/>
  <c r="G37" i="43"/>
  <c r="I38" i="43"/>
  <c r="H38" i="43"/>
  <c r="J38" i="43"/>
  <c r="I39" i="43"/>
  <c r="H39" i="43"/>
  <c r="J39" i="43"/>
  <c r="I40" i="43"/>
  <c r="H40" i="43"/>
  <c r="J40" i="43"/>
  <c r="F41" i="43"/>
  <c r="I41" i="43" s="1"/>
  <c r="H41" i="43"/>
  <c r="J41" i="43"/>
  <c r="C42" i="43"/>
  <c r="D42" i="43"/>
  <c r="E42" i="43"/>
  <c r="G42" i="43"/>
  <c r="H43" i="43"/>
  <c r="J43" i="43"/>
  <c r="F44" i="43"/>
  <c r="I44" i="43" s="1"/>
  <c r="H44" i="43"/>
  <c r="J44" i="43"/>
  <c r="F45" i="43"/>
  <c r="I45" i="43" s="1"/>
  <c r="H45" i="43"/>
  <c r="J45" i="43"/>
  <c r="C46" i="43"/>
  <c r="D46" i="43"/>
  <c r="G46" i="43"/>
  <c r="H47" i="43"/>
  <c r="J47" i="43"/>
  <c r="F48" i="43"/>
  <c r="I48" i="43" s="1"/>
  <c r="H48" i="43"/>
  <c r="J48" i="43"/>
  <c r="C49" i="43"/>
  <c r="D49" i="43"/>
  <c r="E49" i="43"/>
  <c r="G49" i="43"/>
  <c r="F50" i="43"/>
  <c r="H50" i="43"/>
  <c r="I50" i="43"/>
  <c r="J50" i="43"/>
  <c r="F51" i="43"/>
  <c r="F49" i="43" s="1"/>
  <c r="H51" i="43"/>
  <c r="J51" i="43"/>
  <c r="C52" i="43"/>
  <c r="D52" i="43"/>
  <c r="E52" i="43"/>
  <c r="G52" i="43"/>
  <c r="F53" i="43"/>
  <c r="I53" i="43" s="1"/>
  <c r="H53" i="43"/>
  <c r="J53" i="43"/>
  <c r="F54" i="43"/>
  <c r="I54" i="43" s="1"/>
  <c r="H54" i="43"/>
  <c r="J54" i="43"/>
  <c r="F55" i="43"/>
  <c r="H55" i="43"/>
  <c r="I55" i="43"/>
  <c r="J55" i="43"/>
  <c r="F56" i="43"/>
  <c r="H56" i="43"/>
  <c r="J56" i="43"/>
  <c r="C57" i="43"/>
  <c r="D57" i="43"/>
  <c r="E57" i="43"/>
  <c r="F58" i="43"/>
  <c r="H58" i="43"/>
  <c r="I58" i="43"/>
  <c r="J58" i="43"/>
  <c r="F59" i="43"/>
  <c r="H59" i="43"/>
  <c r="I59" i="43"/>
  <c r="J59" i="43"/>
  <c r="I60" i="43"/>
  <c r="H60" i="43"/>
  <c r="J60" i="43"/>
  <c r="F61" i="43"/>
  <c r="I61" i="43" s="1"/>
  <c r="H61" i="43"/>
  <c r="J61" i="43"/>
  <c r="D62" i="43"/>
  <c r="E62" i="43"/>
  <c r="G62" i="43"/>
  <c r="F63" i="43"/>
  <c r="I63" i="43" s="1"/>
  <c r="H63" i="43"/>
  <c r="J63" i="43"/>
  <c r="F64" i="43"/>
  <c r="I64" i="43"/>
  <c r="H64" i="43"/>
  <c r="J64" i="43"/>
  <c r="C65" i="43"/>
  <c r="D65" i="43"/>
  <c r="E65" i="43"/>
  <c r="G65" i="43"/>
  <c r="F66" i="43"/>
  <c r="H66" i="43"/>
  <c r="I66" i="43"/>
  <c r="J66" i="43"/>
  <c r="F67" i="43"/>
  <c r="I67" i="43" s="1"/>
  <c r="H67" i="43"/>
  <c r="J67" i="43"/>
  <c r="F68" i="43"/>
  <c r="J68" i="43"/>
  <c r="C69" i="43"/>
  <c r="D69" i="43"/>
  <c r="E69" i="43"/>
  <c r="G69" i="43"/>
  <c r="F70" i="43"/>
  <c r="I70" i="43" s="1"/>
  <c r="H70" i="43"/>
  <c r="J70" i="43"/>
  <c r="F71" i="43"/>
  <c r="H71" i="43"/>
  <c r="I71" i="43"/>
  <c r="J71" i="43"/>
  <c r="I72" i="43"/>
  <c r="H72" i="43"/>
  <c r="J72" i="43"/>
  <c r="C73" i="43"/>
  <c r="D73" i="43"/>
  <c r="E73" i="43"/>
  <c r="G73" i="43"/>
  <c r="F74" i="43"/>
  <c r="H74" i="43"/>
  <c r="J74" i="43"/>
  <c r="I75" i="43"/>
  <c r="H75" i="43"/>
  <c r="J75" i="43"/>
  <c r="F76" i="43"/>
  <c r="I76" i="43" s="1"/>
  <c r="H76" i="43"/>
  <c r="J76" i="43"/>
  <c r="I16" i="43"/>
  <c r="F73" i="43" l="1"/>
  <c r="I13" i="43"/>
  <c r="J13" i="43"/>
  <c r="E77" i="43"/>
  <c r="F65" i="43"/>
  <c r="F29" i="43"/>
  <c r="I74" i="43"/>
  <c r="I51" i="43"/>
  <c r="F62" i="43"/>
  <c r="F69" i="43"/>
  <c r="I12" i="43"/>
  <c r="F10" i="43"/>
  <c r="F52" i="43"/>
  <c r="G77" i="43"/>
  <c r="D77" i="43"/>
  <c r="K66" i="43" s="1"/>
  <c r="C77" i="43"/>
  <c r="I56" i="43"/>
  <c r="F23" i="43"/>
  <c r="F57" i="43"/>
  <c r="I68" i="43"/>
  <c r="I14" i="43"/>
  <c r="H13" i="43" s="1"/>
  <c r="I17" i="43"/>
  <c r="F18" i="43"/>
  <c r="F46" i="43"/>
  <c r="F42" i="43"/>
  <c r="F37" i="43"/>
  <c r="I47" i="43"/>
  <c r="I43" i="43"/>
  <c r="F77" i="43" l="1"/>
  <c r="I77" i="43" s="1"/>
  <c r="K34" i="43"/>
  <c r="K16" i="43"/>
  <c r="K59" i="43"/>
  <c r="K40" i="43"/>
  <c r="K50" i="43"/>
  <c r="K58" i="43"/>
  <c r="K36" i="43"/>
  <c r="K38" i="43"/>
  <c r="K24" i="43"/>
  <c r="K33" i="43"/>
  <c r="K39" i="43"/>
  <c r="K56" i="43"/>
  <c r="K70" i="43"/>
  <c r="K68" i="43"/>
  <c r="K64" i="43"/>
  <c r="K28" i="43"/>
  <c r="H77" i="43"/>
  <c r="K14" i="43"/>
  <c r="K13" i="43" s="1"/>
  <c r="K55" i="43"/>
  <c r="K53" i="43"/>
  <c r="K43" i="43"/>
  <c r="K25" i="43"/>
  <c r="K26" i="43"/>
  <c r="K21" i="43"/>
  <c r="K27" i="43"/>
  <c r="K44" i="43"/>
  <c r="K74" i="43"/>
  <c r="K47" i="43"/>
  <c r="K45" i="43"/>
  <c r="K11" i="43"/>
  <c r="K54" i="43"/>
  <c r="K41" i="43"/>
  <c r="K31" i="43"/>
  <c r="K48" i="43"/>
  <c r="K32" i="43"/>
  <c r="K76" i="43"/>
  <c r="K51" i="43"/>
  <c r="K30" i="43"/>
  <c r="J77" i="43"/>
  <c r="K77" i="43" l="1"/>
</calcChain>
</file>

<file path=xl/sharedStrings.xml><?xml version="1.0" encoding="utf-8"?>
<sst xmlns="http://schemas.openxmlformats.org/spreadsheetml/2006/main" count="575" uniqueCount="82">
  <si>
    <t>(R$)</t>
  </si>
  <si>
    <t>Ação</t>
  </si>
  <si>
    <t>Discriminação</t>
  </si>
  <si>
    <t>Liberado (B)</t>
  </si>
  <si>
    <t>Encargos e Amortização da Dívida</t>
  </si>
  <si>
    <t>Sentenças Judiciais</t>
  </si>
  <si>
    <t>Capacitação de Recursos Humanos</t>
  </si>
  <si>
    <t>Aquisição de Equipamentos</t>
  </si>
  <si>
    <t>Construção de Escritórios</t>
  </si>
  <si>
    <t>Renovação da Frota de Veículos</t>
  </si>
  <si>
    <t>Participação %</t>
  </si>
  <si>
    <t>B/A</t>
  </si>
  <si>
    <t>C/A</t>
  </si>
  <si>
    <t>TOTAL</t>
  </si>
  <si>
    <t>A/Total</t>
  </si>
  <si>
    <t>EMPRESA DE DESENVOLVIMENTO AGROPECUÁRIO DE SERGIPE - EMDAGRO</t>
  </si>
  <si>
    <t>Dotação Inicial</t>
  </si>
  <si>
    <t>Dotação Programada</t>
  </si>
  <si>
    <t>A liberar ( C )</t>
  </si>
  <si>
    <t>Executado ( D )</t>
  </si>
  <si>
    <t>D/B</t>
  </si>
  <si>
    <t>Manutenção Geral</t>
  </si>
  <si>
    <t>XXXX</t>
  </si>
  <si>
    <t>(*) Resultante das anulações e suplementações</t>
  </si>
  <si>
    <t>Dotação Atualizada (*) (A)</t>
  </si>
  <si>
    <t>Fonte: 1500 (recursos do Estado)</t>
  </si>
  <si>
    <t>Fonte: 1753 (recursos póprios)</t>
  </si>
  <si>
    <t>Fonte: 1753 (recursos próprios)</t>
  </si>
  <si>
    <t>Fonte:1500 (recursos do Estado)</t>
  </si>
  <si>
    <t>Fonte: 1700 (recursos de convênios)</t>
  </si>
  <si>
    <t>Fonte: 1753  (recursos próprios)</t>
  </si>
  <si>
    <t xml:space="preserve">Fonte: 1753 (recursos próprios)   </t>
  </si>
  <si>
    <t>Fonte: 1899 (recursos vinculados)</t>
  </si>
  <si>
    <t xml:space="preserve">Fonte: 1753 (recursos próprios)  </t>
  </si>
  <si>
    <t>40</t>
  </si>
  <si>
    <t>72</t>
  </si>
  <si>
    <t xml:space="preserve">COOLIC - COORDENADORIA DE ORÇAMENTO E LICITAÇÃO </t>
  </si>
  <si>
    <t>DIRAFI - DIRETORIA ADMINISTRATIVA E FINANCEIRA</t>
  </si>
  <si>
    <t>Reforma de Unid. Descentralizadas</t>
  </si>
  <si>
    <t>Comunic. Rural, Social e Marketing</t>
  </si>
  <si>
    <t>Reg. Fundiária de Imóveis Rurais</t>
  </si>
  <si>
    <t>Operac. Proj. Dom Helder Câmara</t>
  </si>
  <si>
    <t>Fort. da Def.Sanitaria Animal</t>
  </si>
  <si>
    <t>Pagamento de Pessoal e encargos</t>
  </si>
  <si>
    <t>Fonte:1753 (recursos próprios)</t>
  </si>
  <si>
    <t>Fonte:1700 (recursos convênios)</t>
  </si>
  <si>
    <t>Fonte:2700 (recursos  convênio)</t>
  </si>
  <si>
    <t>Gestão da Tec. da Informação</t>
  </si>
  <si>
    <t>Fonte: 1700 (recursos  convênios)</t>
  </si>
  <si>
    <t>Fort. da Def.Sanitária Vegetal</t>
  </si>
  <si>
    <t>Fonte:2899 (recursos próprios)</t>
  </si>
  <si>
    <t>Fonte: 2500(recursos do Estado)</t>
  </si>
  <si>
    <t>Fonte:2700(recursos de convênio</t>
  </si>
  <si>
    <t>Fonte: 2700 (recursos do Estado)</t>
  </si>
  <si>
    <t>Fonte:2700(recursos de convênio)</t>
  </si>
  <si>
    <t>Fonte:2700(recursos convenio)</t>
  </si>
  <si>
    <t>Fort. da Pesq. Agropecuária</t>
  </si>
  <si>
    <t>Fonte: 2753 (recursos próprios)</t>
  </si>
  <si>
    <t xml:space="preserve">Assist.Téc. Ext.Rural  Agric.Familiar </t>
  </si>
  <si>
    <t>Elaboração: JOSÉ HERALDO DE ARÁUJO SOUSA - COOLIC</t>
  </si>
  <si>
    <t/>
  </si>
  <si>
    <t>POSIÇÃO: 01/Janeiro a 31/Janeiro/2026</t>
  </si>
  <si>
    <t>Quadro Demonstrativo da Execução Orçamentária - 2026</t>
  </si>
  <si>
    <t>Fone: 1899 (outros recursos vinculados)</t>
  </si>
  <si>
    <t>Fonte: I-GESP/SEFAZ - 24.02.2026</t>
  </si>
  <si>
    <t>Fonte: 2700 (recursos convenio)</t>
  </si>
  <si>
    <t>Fort. da Def. Sanitária Vegetal</t>
  </si>
  <si>
    <t>Fort. de Arranjos Produtivos</t>
  </si>
  <si>
    <t>Fonte: 1500 (recursos próprios)</t>
  </si>
  <si>
    <t>POSIÇÃO: 01/Janeiro a 28/Fevereiro/2026</t>
  </si>
  <si>
    <t>Fonte: I-GESP/SEFAZ - 02.03.2026</t>
  </si>
  <si>
    <t>POSIÇÃO: 01/Janeiro a 31/Março/2026</t>
  </si>
  <si>
    <t>Fonte: I-GESP/SEFAZ - 17.04.2026</t>
  </si>
  <si>
    <t>.</t>
  </si>
  <si>
    <t>Fonte: 2700 (recursos de convênio)</t>
  </si>
  <si>
    <t>Fonte: 2700 (recursos  convênio)</t>
  </si>
  <si>
    <t>POSIÇÃO: 01/Janeiro a 30/Abril/2026</t>
  </si>
  <si>
    <t>Fonte: I-GESP/SEFAZ - 27.05.2026</t>
  </si>
  <si>
    <t>POSIÇÃO: 01/Janeiro a 31/Maio/2026</t>
  </si>
  <si>
    <t>Fonte: I-GESP/SEFAZ - 03.06.2026</t>
  </si>
  <si>
    <t>POSIÇÃO: 01/Janeiro a 30/Junho/2026</t>
  </si>
  <si>
    <t>Fonte: I-GESP/SEFAZ - 02.07.2026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</si>
</sst>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Times New Roman"/>
      <family val="1"/>
    </font>
    <font>
      <b/>
      <sz val="12"/>
      <color indexed="8"/>
      <name val="Calibri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2060"/>
      <name val="Times New Roman"/>
      <family val="1"/>
    </font>
    <font>
      <b/>
      <sz val="1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0">
    <xf numFmtId="0" fontId="0" fillId="0" borderId="0" xfId="0"/>
    <xf numFmtId="0" fontId="0" fillId="0" borderId="0" xfId="0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6" fillId="0" borderId="0" xfId="0" applyFont="1"/>
    <xf numFmtId="0" fontId="4" fillId="0" borderId="0" xfId="0" applyFont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distributed" wrapText="1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43" fontId="7" fillId="3" borderId="17" xfId="1" applyFont="1" applyFill="1" applyBorder="1" applyAlignment="1"/>
    <xf numFmtId="43" fontId="7" fillId="3" borderId="19" xfId="1" applyFont="1" applyFill="1" applyBorder="1" applyAlignment="1"/>
    <xf numFmtId="164" fontId="5" fillId="0" borderId="7" xfId="0" applyNumberFormat="1" applyFont="1" applyBorder="1"/>
    <xf numFmtId="164" fontId="5" fillId="0" borderId="24" xfId="0" applyNumberFormat="1" applyFont="1" applyBorder="1"/>
    <xf numFmtId="2" fontId="5" fillId="0" borderId="25" xfId="0" applyNumberFormat="1" applyFont="1" applyBorder="1"/>
    <xf numFmtId="43" fontId="5" fillId="0" borderId="7" xfId="0" applyNumberFormat="1" applyFont="1" applyBorder="1"/>
    <xf numFmtId="2" fontId="5" fillId="0" borderId="8" xfId="0" applyNumberFormat="1" applyFont="1" applyBorder="1"/>
    <xf numFmtId="2" fontId="5" fillId="3" borderId="19" xfId="0" applyNumberFormat="1" applyFont="1" applyFill="1" applyBorder="1"/>
    <xf numFmtId="43" fontId="5" fillId="0" borderId="24" xfId="0" applyNumberFormat="1" applyFont="1" applyBorder="1"/>
    <xf numFmtId="0" fontId="8" fillId="3" borderId="16" xfId="0" applyFont="1" applyFill="1" applyBorder="1"/>
    <xf numFmtId="2" fontId="5" fillId="0" borderId="14" xfId="0" applyNumberFormat="1" applyFont="1" applyBorder="1"/>
    <xf numFmtId="4" fontId="5" fillId="0" borderId="24" xfId="0" applyNumberFormat="1" applyFont="1" applyBorder="1"/>
    <xf numFmtId="4" fontId="5" fillId="0" borderId="7" xfId="0" applyNumberFormat="1" applyFont="1" applyBorder="1"/>
    <xf numFmtId="4" fontId="5" fillId="0" borderId="3" xfId="0" applyNumberFormat="1" applyFont="1" applyBorder="1"/>
    <xf numFmtId="2" fontId="5" fillId="0" borderId="5" xfId="0" applyNumberFormat="1" applyFont="1" applyBorder="1"/>
    <xf numFmtId="2" fontId="5" fillId="0" borderId="31" xfId="0" applyNumberFormat="1" applyFont="1" applyBorder="1"/>
    <xf numFmtId="4" fontId="5" fillId="0" borderId="13" xfId="0" applyNumberFormat="1" applyFont="1" applyBorder="1"/>
    <xf numFmtId="0" fontId="9" fillId="2" borderId="21" xfId="0" applyFont="1" applyFill="1" applyBorder="1"/>
    <xf numFmtId="0" fontId="9" fillId="0" borderId="26" xfId="0" applyFont="1" applyBorder="1"/>
    <xf numFmtId="0" fontId="9" fillId="0" borderId="9" xfId="0" applyFont="1" applyBorder="1"/>
    <xf numFmtId="2" fontId="5" fillId="0" borderId="34" xfId="0" applyNumberFormat="1" applyFont="1" applyBorder="1"/>
    <xf numFmtId="4" fontId="5" fillId="3" borderId="17" xfId="0" applyNumberFormat="1" applyFont="1" applyFill="1" applyBorder="1"/>
    <xf numFmtId="43" fontId="3" fillId="4" borderId="18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43" fontId="8" fillId="4" borderId="17" xfId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2" borderId="22" xfId="0" applyFont="1" applyFill="1" applyBorder="1"/>
    <xf numFmtId="0" fontId="9" fillId="0" borderId="20" xfId="0" applyFont="1" applyBorder="1"/>
    <xf numFmtId="0" fontId="9" fillId="0" borderId="21" xfId="0" applyFont="1" applyBorder="1"/>
    <xf numFmtId="0" fontId="9" fillId="0" borderId="1" xfId="0" applyFont="1" applyBorder="1"/>
    <xf numFmtId="0" fontId="9" fillId="0" borderId="28" xfId="0" applyFont="1" applyBorder="1"/>
    <xf numFmtId="0" fontId="9" fillId="0" borderId="33" xfId="0" applyFont="1" applyBorder="1"/>
    <xf numFmtId="0" fontId="9" fillId="2" borderId="33" xfId="0" applyFont="1" applyFill="1" applyBorder="1"/>
    <xf numFmtId="43" fontId="9" fillId="0" borderId="23" xfId="1" applyFont="1" applyFill="1" applyBorder="1"/>
    <xf numFmtId="0" fontId="8" fillId="3" borderId="15" xfId="0" applyFont="1" applyFill="1" applyBorder="1"/>
    <xf numFmtId="164" fontId="5" fillId="0" borderId="4" xfId="0" applyNumberFormat="1" applyFont="1" applyBorder="1"/>
    <xf numFmtId="0" fontId="3" fillId="0" borderId="37" xfId="0" applyFont="1" applyBorder="1" applyAlignment="1"/>
    <xf numFmtId="43" fontId="8" fillId="3" borderId="17" xfId="1" applyFont="1" applyFill="1" applyBorder="1" applyAlignment="1"/>
    <xf numFmtId="43" fontId="9" fillId="3" borderId="17" xfId="1" applyFont="1" applyFill="1" applyBorder="1" applyAlignment="1"/>
    <xf numFmtId="164" fontId="9" fillId="2" borderId="23" xfId="1" applyNumberFormat="1" applyFont="1" applyFill="1" applyBorder="1" applyAlignment="1"/>
    <xf numFmtId="164" fontId="9" fillId="0" borderId="23" xfId="1" applyNumberFormat="1" applyFont="1" applyFill="1" applyBorder="1"/>
    <xf numFmtId="4" fontId="9" fillId="0" borderId="23" xfId="0" applyNumberFormat="1" applyFont="1" applyBorder="1"/>
    <xf numFmtId="164" fontId="9" fillId="0" borderId="7" xfId="0" applyNumberFormat="1" applyFont="1" applyBorder="1"/>
    <xf numFmtId="43" fontId="9" fillId="0" borderId="29" xfId="1" applyFont="1" applyFill="1" applyBorder="1"/>
    <xf numFmtId="4" fontId="9" fillId="0" borderId="29" xfId="0" applyNumberFormat="1" applyFont="1" applyBorder="1"/>
    <xf numFmtId="43" fontId="9" fillId="0" borderId="30" xfId="0" applyNumberFormat="1" applyFont="1" applyBorder="1"/>
    <xf numFmtId="4" fontId="8" fillId="5" borderId="45" xfId="0" applyNumberFormat="1" applyFont="1" applyFill="1" applyBorder="1"/>
    <xf numFmtId="164" fontId="8" fillId="3" borderId="17" xfId="1" applyNumberFormat="1" applyFont="1" applyFill="1" applyBorder="1" applyAlignment="1"/>
    <xf numFmtId="43" fontId="9" fillId="0" borderId="24" xfId="0" applyNumberFormat="1" applyFont="1" applyBorder="1"/>
    <xf numFmtId="164" fontId="8" fillId="3" borderId="18" xfId="1" applyNumberFormat="1" applyFont="1" applyFill="1" applyBorder="1" applyAlignment="1"/>
    <xf numFmtId="43" fontId="9" fillId="3" borderId="16" xfId="1" applyFont="1" applyFill="1" applyBorder="1" applyAlignment="1"/>
    <xf numFmtId="164" fontId="9" fillId="0" borderId="24" xfId="0" applyNumberFormat="1" applyFont="1" applyBorder="1"/>
    <xf numFmtId="43" fontId="9" fillId="0" borderId="6" xfId="1" applyFont="1" applyFill="1" applyBorder="1"/>
    <xf numFmtId="4" fontId="9" fillId="0" borderId="6" xfId="0" applyNumberFormat="1" applyFont="1" applyBorder="1"/>
    <xf numFmtId="43" fontId="9" fillId="0" borderId="7" xfId="0" applyNumberFormat="1" applyFont="1" applyBorder="1"/>
    <xf numFmtId="164" fontId="9" fillId="0" borderId="6" xfId="1" applyNumberFormat="1" applyFont="1" applyFill="1" applyBorder="1"/>
    <xf numFmtId="43" fontId="9" fillId="0" borderId="11" xfId="1" applyFont="1" applyFill="1" applyBorder="1"/>
    <xf numFmtId="4" fontId="9" fillId="0" borderId="11" xfId="0" applyNumberFormat="1" applyFont="1" applyBorder="1"/>
    <xf numFmtId="164" fontId="9" fillId="0" borderId="11" xfId="1" applyNumberFormat="1" applyFont="1" applyFill="1" applyBorder="1"/>
    <xf numFmtId="43" fontId="9" fillId="0" borderId="2" xfId="1" applyFont="1" applyFill="1" applyBorder="1"/>
    <xf numFmtId="164" fontId="9" fillId="0" borderId="2" xfId="1" applyNumberFormat="1" applyFont="1" applyFill="1" applyBorder="1"/>
    <xf numFmtId="4" fontId="9" fillId="0" borderId="2" xfId="0" applyNumberFormat="1" applyFont="1" applyBorder="1"/>
    <xf numFmtId="164" fontId="9" fillId="0" borderId="3" xfId="0" applyNumberFormat="1" applyFont="1" applyBorder="1"/>
    <xf numFmtId="43" fontId="9" fillId="0" borderId="3" xfId="0" applyNumberFormat="1" applyFont="1" applyBorder="1"/>
    <xf numFmtId="164" fontId="9" fillId="0" borderId="29" xfId="1" applyNumberFormat="1" applyFont="1" applyFill="1" applyBorder="1"/>
    <xf numFmtId="164" fontId="9" fillId="0" borderId="30" xfId="0" applyNumberFormat="1" applyFont="1" applyBorder="1"/>
    <xf numFmtId="164" fontId="8" fillId="3" borderId="17" xfId="1" applyNumberFormat="1" applyFont="1" applyFill="1" applyBorder="1"/>
    <xf numFmtId="4" fontId="9" fillId="0" borderId="13" xfId="0" applyNumberFormat="1" applyFont="1" applyBorder="1" applyAlignment="1">
      <alignment vertical="center" wrapText="1"/>
    </xf>
    <xf numFmtId="164" fontId="9" fillId="0" borderId="13" xfId="0" applyNumberFormat="1" applyFont="1" applyBorder="1"/>
    <xf numFmtId="43" fontId="9" fillId="0" borderId="13" xfId="0" applyNumberFormat="1" applyFont="1" applyBorder="1"/>
    <xf numFmtId="43" fontId="8" fillId="3" borderId="18" xfId="1" applyFont="1" applyFill="1" applyBorder="1" applyAlignment="1"/>
    <xf numFmtId="43" fontId="8" fillId="3" borderId="17" xfId="1" applyFont="1" applyFill="1" applyBorder="1"/>
    <xf numFmtId="43" fontId="9" fillId="2" borderId="13" xfId="1" applyFont="1" applyFill="1" applyBorder="1" applyAlignment="1"/>
    <xf numFmtId="164" fontId="9" fillId="0" borderId="13" xfId="1" applyNumberFormat="1" applyFont="1" applyFill="1" applyBorder="1"/>
    <xf numFmtId="164" fontId="9" fillId="2" borderId="13" xfId="1" applyNumberFormat="1" applyFont="1" applyFill="1" applyBorder="1" applyAlignment="1"/>
    <xf numFmtId="164" fontId="9" fillId="2" borderId="46" xfId="1" applyNumberFormat="1" applyFont="1" applyFill="1" applyBorder="1" applyAlignment="1"/>
    <xf numFmtId="164" fontId="9" fillId="2" borderId="36" xfId="1" applyNumberFormat="1" applyFont="1" applyFill="1" applyBorder="1" applyAlignment="1"/>
    <xf numFmtId="164" fontId="9" fillId="0" borderId="24" xfId="1" applyNumberFormat="1" applyFont="1" applyFill="1" applyBorder="1"/>
    <xf numFmtId="164" fontId="9" fillId="0" borderId="3" xfId="1" applyNumberFormat="1" applyFont="1" applyFill="1" applyBorder="1"/>
    <xf numFmtId="164" fontId="9" fillId="0" borderId="7" xfId="1" applyNumberFormat="1" applyFont="1" applyFill="1" applyBorder="1"/>
    <xf numFmtId="43" fontId="8" fillId="3" borderId="27" xfId="1" applyFont="1" applyFill="1" applyBorder="1" applyAlignment="1"/>
    <xf numFmtId="4" fontId="9" fillId="0" borderId="24" xfId="0" applyNumberFormat="1" applyFont="1" applyBorder="1" applyAlignment="1">
      <alignment vertical="center" wrapText="1"/>
    </xf>
    <xf numFmtId="164" fontId="9" fillId="0" borderId="35" xfId="1" applyNumberFormat="1" applyFont="1" applyFill="1" applyBorder="1"/>
    <xf numFmtId="4" fontId="9" fillId="0" borderId="6" xfId="0" applyNumberFormat="1" applyFont="1" applyBorder="1" applyAlignment="1">
      <alignment vertical="center" wrapText="1"/>
    </xf>
    <xf numFmtId="43" fontId="9" fillId="0" borderId="2" xfId="0" applyNumberFormat="1" applyFont="1" applyBorder="1"/>
    <xf numFmtId="43" fontId="9" fillId="0" borderId="11" xfId="0" applyNumberFormat="1" applyFont="1" applyBorder="1"/>
    <xf numFmtId="43" fontId="9" fillId="3" borderId="17" xfId="0" applyNumberFormat="1" applyFont="1" applyFill="1" applyBorder="1"/>
    <xf numFmtId="43" fontId="9" fillId="2" borderId="24" xfId="1" applyFont="1" applyFill="1" applyBorder="1" applyAlignment="1"/>
    <xf numFmtId="43" fontId="9" fillId="2" borderId="23" xfId="1" applyFont="1" applyFill="1" applyBorder="1" applyAlignment="1"/>
    <xf numFmtId="164" fontId="9" fillId="2" borderId="4" xfId="1" applyNumberFormat="1" applyFont="1" applyFill="1" applyBorder="1" applyAlignment="1"/>
    <xf numFmtId="4" fontId="9" fillId="0" borderId="4" xfId="0" applyNumberFormat="1" applyFont="1" applyBorder="1"/>
    <xf numFmtId="164" fontId="9" fillId="0" borderId="7" xfId="1" applyNumberFormat="1" applyFont="1" applyFill="1" applyBorder="1" applyAlignment="1">
      <alignment horizontal="right"/>
    </xf>
    <xf numFmtId="0" fontId="2" fillId="0" borderId="0" xfId="0" quotePrefix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43" fontId="9" fillId="0" borderId="35" xfId="1" applyFont="1" applyFill="1" applyBorder="1"/>
    <xf numFmtId="4" fontId="9" fillId="0" borderId="35" xfId="0" applyNumberFormat="1" applyFont="1" applyBorder="1"/>
    <xf numFmtId="43" fontId="9" fillId="0" borderId="4" xfId="0" applyNumberFormat="1" applyFont="1" applyBorder="1"/>
    <xf numFmtId="43" fontId="5" fillId="0" borderId="4" xfId="0" applyNumberFormat="1" applyFont="1" applyBorder="1"/>
    <xf numFmtId="43" fontId="0" fillId="0" borderId="0" xfId="1" applyFont="1"/>
    <xf numFmtId="43" fontId="0" fillId="0" borderId="0" xfId="1" applyFont="1" applyAlignment="1">
      <alignment horizontal="justify" vertical="justify" wrapText="1"/>
    </xf>
    <xf numFmtId="43" fontId="0" fillId="0" borderId="0" xfId="0" applyNumberFormat="1"/>
    <xf numFmtId="0" fontId="3" fillId="0" borderId="0" xfId="0" applyFont="1" applyAlignment="1">
      <alignment horizontal="justify" vertical="justify" wrapText="1"/>
    </xf>
    <xf numFmtId="43" fontId="0" fillId="0" borderId="0" xfId="1" applyFont="1" applyBorder="1"/>
    <xf numFmtId="43" fontId="0" fillId="0" borderId="0" xfId="1" applyFont="1" applyBorder="1" applyAlignment="1">
      <alignment horizontal="justify" vertical="justify" wrapText="1"/>
    </xf>
    <xf numFmtId="43" fontId="0" fillId="0" borderId="0" xfId="0" applyNumberFormat="1" applyBorder="1"/>
    <xf numFmtId="0" fontId="0" fillId="0" borderId="0" xfId="0" applyBorder="1"/>
    <xf numFmtId="4" fontId="13" fillId="0" borderId="0" xfId="0" applyNumberFormat="1" applyFont="1" applyBorder="1"/>
    <xf numFmtId="4" fontId="12" fillId="0" borderId="0" xfId="0" applyNumberFormat="1" applyFont="1" applyBorder="1"/>
    <xf numFmtId="4" fontId="0" fillId="0" borderId="0" xfId="0" applyNumberFormat="1" applyBorder="1"/>
    <xf numFmtId="0" fontId="9" fillId="2" borderId="26" xfId="0" applyFont="1" applyFill="1" applyBorder="1"/>
    <xf numFmtId="4" fontId="13" fillId="0" borderId="6" xfId="0" applyNumberFormat="1" applyFont="1" applyBorder="1" applyAlignment="1">
      <alignment vertical="center" wrapText="1"/>
    </xf>
    <xf numFmtId="164" fontId="9" fillId="0" borderId="46" xfId="0" applyNumberFormat="1" applyFont="1" applyBorder="1"/>
    <xf numFmtId="43" fontId="9" fillId="0" borderId="46" xfId="0" applyNumberFormat="1" applyFont="1" applyBorder="1"/>
    <xf numFmtId="4" fontId="5" fillId="0" borderId="46" xfId="0" applyNumberFormat="1" applyFont="1" applyBorder="1"/>
    <xf numFmtId="2" fontId="5" fillId="0" borderId="47" xfId="0" applyNumberFormat="1" applyFont="1" applyBorder="1"/>
    <xf numFmtId="4" fontId="9" fillId="0" borderId="29" xfId="0" applyNumberFormat="1" applyFont="1" applyBorder="1" applyAlignment="1">
      <alignment vertical="center" wrapText="1"/>
    </xf>
    <xf numFmtId="164" fontId="8" fillId="5" borderId="11" xfId="1" applyNumberFormat="1" applyFont="1" applyFill="1" applyBorder="1"/>
    <xf numFmtId="4" fontId="9" fillId="0" borderId="11" xfId="0" applyNumberFormat="1" applyFont="1" applyBorder="1" applyAlignment="1">
      <alignment vertical="center" wrapText="1"/>
    </xf>
    <xf numFmtId="164" fontId="9" fillId="2" borderId="11" xfId="1" applyNumberFormat="1" applyFont="1" applyFill="1" applyBorder="1" applyAlignment="1"/>
    <xf numFmtId="4" fontId="9" fillId="0" borderId="36" xfId="0" applyNumberFormat="1" applyFont="1" applyBorder="1"/>
    <xf numFmtId="164" fontId="9" fillId="5" borderId="23" xfId="1" applyNumberFormat="1" applyFont="1" applyFill="1" applyBorder="1"/>
    <xf numFmtId="164" fontId="9" fillId="2" borderId="35" xfId="1" applyNumberFormat="1" applyFont="1" applyFill="1" applyBorder="1" applyAlignment="1"/>
    <xf numFmtId="0" fontId="8" fillId="4" borderId="16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left" vertical="top"/>
    </xf>
    <xf numFmtId="0" fontId="3" fillId="0" borderId="0" xfId="0" applyFont="1" applyBorder="1" applyAlignment="1"/>
    <xf numFmtId="43" fontId="10" fillId="0" borderId="0" xfId="1" applyFont="1" applyBorder="1" applyAlignment="1">
      <alignment horizontal="center"/>
    </xf>
    <xf numFmtId="0" fontId="9" fillId="0" borderId="21" xfId="0" applyFont="1" applyBorder="1" applyAlignment="1">
      <alignment horizontal="left"/>
    </xf>
    <xf numFmtId="0" fontId="3" fillId="0" borderId="0" xfId="0" applyFont="1" applyAlignment="1">
      <alignment horizontal="justify" vertical="justify" wrapText="1"/>
    </xf>
    <xf numFmtId="164" fontId="9" fillId="0" borderId="13" xfId="1" applyNumberFormat="1" applyFont="1" applyFill="1" applyBorder="1" applyAlignment="1">
      <alignment horizontal="right"/>
    </xf>
    <xf numFmtId="164" fontId="9" fillId="5" borderId="17" xfId="1" applyNumberFormat="1" applyFont="1" applyFill="1" applyBorder="1" applyAlignment="1"/>
    <xf numFmtId="164" fontId="9" fillId="5" borderId="13" xfId="1" applyNumberFormat="1" applyFont="1" applyFill="1" applyBorder="1"/>
    <xf numFmtId="0" fontId="8" fillId="4" borderId="2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distributed" wrapText="1"/>
    </xf>
    <xf numFmtId="0" fontId="8" fillId="4" borderId="21" xfId="0" applyFont="1" applyFill="1" applyBorder="1" applyAlignment="1">
      <alignment horizontal="center" vertical="center"/>
    </xf>
    <xf numFmtId="43" fontId="9" fillId="3" borderId="19" xfId="1" applyFont="1" applyFill="1" applyBorder="1" applyAlignment="1"/>
    <xf numFmtId="2" fontId="9" fillId="0" borderId="25" xfId="0" applyNumberFormat="1" applyFont="1" applyBorder="1"/>
    <xf numFmtId="164" fontId="9" fillId="0" borderId="4" xfId="0" applyNumberFormat="1" applyFont="1" applyBorder="1"/>
    <xf numFmtId="2" fontId="9" fillId="0" borderId="31" xfId="0" applyNumberFormat="1" applyFont="1" applyBorder="1"/>
    <xf numFmtId="2" fontId="9" fillId="3" borderId="19" xfId="0" applyNumberFormat="1" applyFont="1" applyFill="1" applyBorder="1"/>
    <xf numFmtId="2" fontId="9" fillId="0" borderId="8" xfId="0" applyNumberFormat="1" applyFont="1" applyBorder="1"/>
    <xf numFmtId="2" fontId="9" fillId="0" borderId="34" xfId="0" applyNumberFormat="1" applyFont="1" applyBorder="1"/>
    <xf numFmtId="2" fontId="9" fillId="0" borderId="14" xfId="0" applyNumberFormat="1" applyFont="1" applyBorder="1"/>
    <xf numFmtId="4" fontId="9" fillId="0" borderId="24" xfId="0" applyNumberFormat="1" applyFont="1" applyBorder="1"/>
    <xf numFmtId="4" fontId="9" fillId="0" borderId="7" xfId="0" applyNumberFormat="1" applyFont="1" applyBorder="1"/>
    <xf numFmtId="4" fontId="9" fillId="0" borderId="3" xfId="0" applyNumberFormat="1" applyFont="1" applyBorder="1"/>
    <xf numFmtId="2" fontId="9" fillId="0" borderId="5" xfId="0" applyNumberFormat="1" applyFont="1" applyBorder="1"/>
    <xf numFmtId="4" fontId="9" fillId="0" borderId="13" xfId="0" applyNumberFormat="1" applyFont="1" applyBorder="1"/>
    <xf numFmtId="4" fontId="9" fillId="0" borderId="46" xfId="0" applyNumberFormat="1" applyFont="1" applyBorder="1"/>
    <xf numFmtId="2" fontId="9" fillId="0" borderId="47" xfId="0" applyNumberFormat="1" applyFont="1" applyBorder="1"/>
    <xf numFmtId="4" fontId="9" fillId="3" borderId="17" xfId="0" applyNumberFormat="1" applyFont="1" applyFill="1" applyBorder="1"/>
    <xf numFmtId="164" fontId="8" fillId="5" borderId="13" xfId="1" applyNumberFormat="1" applyFont="1" applyFill="1" applyBorder="1" applyAlignment="1">
      <alignment horizontal="right"/>
    </xf>
    <xf numFmtId="164" fontId="9" fillId="5" borderId="13" xfId="0" applyNumberFormat="1" applyFont="1" applyFill="1" applyBorder="1"/>
    <xf numFmtId="43" fontId="9" fillId="5" borderId="13" xfId="0" applyNumberFormat="1" applyFont="1" applyFill="1" applyBorder="1"/>
    <xf numFmtId="4" fontId="9" fillId="5" borderId="13" xfId="0" applyNumberFormat="1" applyFont="1" applyFill="1" applyBorder="1"/>
    <xf numFmtId="2" fontId="9" fillId="5" borderId="14" xfId="0" applyNumberFormat="1" applyFont="1" applyFill="1" applyBorder="1"/>
    <xf numFmtId="0" fontId="8" fillId="3" borderId="50" xfId="0" applyFont="1" applyFill="1" applyBorder="1" applyAlignment="1">
      <alignment horizontal="center" vertical="center"/>
    </xf>
    <xf numFmtId="43" fontId="8" fillId="4" borderId="18" xfId="0" applyNumberFormat="1" applyFont="1" applyFill="1" applyBorder="1" applyAlignment="1">
      <alignment horizontal="center" vertical="center"/>
    </xf>
    <xf numFmtId="2" fontId="8" fillId="4" borderId="19" xfId="0" applyNumberFormat="1" applyFont="1" applyFill="1" applyBorder="1" applyAlignment="1">
      <alignment horizontal="center" vertical="center"/>
    </xf>
    <xf numFmtId="0" fontId="9" fillId="2" borderId="40" xfId="0" applyFont="1" applyFill="1" applyBorder="1"/>
    <xf numFmtId="43" fontId="9" fillId="2" borderId="46" xfId="1" applyFont="1" applyFill="1" applyBorder="1" applyAlignment="1"/>
    <xf numFmtId="43" fontId="9" fillId="0" borderId="36" xfId="1" applyFont="1" applyFill="1" applyBorder="1"/>
    <xf numFmtId="164" fontId="9" fillId="0" borderId="36" xfId="1" applyNumberFormat="1" applyFont="1" applyFill="1" applyBorder="1"/>
    <xf numFmtId="0" fontId="9" fillId="2" borderId="1" xfId="0" applyFont="1" applyFill="1" applyBorder="1"/>
    <xf numFmtId="164" fontId="9" fillId="2" borderId="3" xfId="1" applyNumberFormat="1" applyFont="1" applyFill="1" applyBorder="1" applyAlignment="1"/>
    <xf numFmtId="164" fontId="9" fillId="2" borderId="2" xfId="1" applyNumberFormat="1" applyFont="1" applyFill="1" applyBorder="1" applyAlignment="1"/>
    <xf numFmtId="0" fontId="8" fillId="4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justify" vertical="justify" wrapText="1"/>
    </xf>
    <xf numFmtId="0" fontId="8" fillId="4" borderId="16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left" vertical="top"/>
    </xf>
    <xf numFmtId="0" fontId="3" fillId="0" borderId="0" xfId="0" applyFont="1" applyAlignment="1">
      <alignment horizontal="justify" vertical="justify" wrapText="1"/>
    </xf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4" borderId="16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justify" vertical="justify" wrapText="1"/>
    </xf>
    <xf numFmtId="43" fontId="17" fillId="0" borderId="0" xfId="1" applyFont="1" applyAlignment="1">
      <alignment horizontal="justify" vertical="justify" wrapText="1"/>
    </xf>
    <xf numFmtId="43" fontId="10" fillId="0" borderId="0" xfId="1" applyFont="1" applyFill="1" applyBorder="1" applyAlignment="1">
      <alignment horizontal="center"/>
    </xf>
    <xf numFmtId="4" fontId="9" fillId="0" borderId="36" xfId="0" applyNumberFormat="1" applyFont="1" applyBorder="1" applyAlignment="1">
      <alignment vertical="center" wrapText="1"/>
    </xf>
    <xf numFmtId="4" fontId="0" fillId="0" borderId="0" xfId="0" applyNumberFormat="1"/>
    <xf numFmtId="4" fontId="13" fillId="0" borderId="0" xfId="0" applyNumberFormat="1" applyFont="1" applyBorder="1" applyAlignment="1">
      <alignment vertical="center" wrapText="1"/>
    </xf>
    <xf numFmtId="0" fontId="8" fillId="4" borderId="21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0" borderId="0" xfId="0" applyFont="1" applyAlignment="1"/>
    <xf numFmtId="0" fontId="18" fillId="0" borderId="0" xfId="0" applyFont="1"/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justify" vertical="justify" wrapText="1"/>
    </xf>
    <xf numFmtId="0" fontId="3" fillId="3" borderId="38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49" fontId="3" fillId="3" borderId="38" xfId="0" applyNumberFormat="1" applyFont="1" applyFill="1" applyBorder="1" applyAlignment="1">
      <alignment horizontal="center" vertical="center"/>
    </xf>
    <xf numFmtId="49" fontId="3" fillId="3" borderId="32" xfId="0" applyNumberFormat="1" applyFont="1" applyFill="1" applyBorder="1" applyAlignment="1">
      <alignment horizontal="center" vertical="center"/>
    </xf>
    <xf numFmtId="49" fontId="3" fillId="3" borderId="3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49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49" fontId="8" fillId="3" borderId="38" xfId="0" applyNumberFormat="1" applyFont="1" applyFill="1" applyBorder="1" applyAlignment="1">
      <alignment horizontal="center" vertical="center"/>
    </xf>
    <xf numFmtId="49" fontId="8" fillId="3" borderId="32" xfId="0" applyNumberFormat="1" applyFont="1" applyFill="1" applyBorder="1" applyAlignment="1">
      <alignment horizontal="center" vertical="center"/>
    </xf>
    <xf numFmtId="49" fontId="8" fillId="3" borderId="39" xfId="0" applyNumberFormat="1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justify" wrapText="1"/>
    </xf>
    <xf numFmtId="0" fontId="8" fillId="4" borderId="48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777240</xdr:colOff>
      <xdr:row>2</xdr:row>
      <xdr:rowOff>167640</xdr:rowOff>
    </xdr:to>
    <xdr:pic>
      <xdr:nvPicPr>
        <xdr:cNvPr id="1025" name="Imagem 1" descr="marca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51460"/>
          <a:ext cx="115824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754380</xdr:colOff>
      <xdr:row>2</xdr:row>
      <xdr:rowOff>167640</xdr:rowOff>
    </xdr:to>
    <xdr:pic>
      <xdr:nvPicPr>
        <xdr:cNvPr id="2" name="Imagem 1" descr="marc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6700"/>
          <a:ext cx="115824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754380</xdr:colOff>
      <xdr:row>2</xdr:row>
      <xdr:rowOff>167640</xdr:rowOff>
    </xdr:to>
    <xdr:pic>
      <xdr:nvPicPr>
        <xdr:cNvPr id="2" name="Imagem 1" descr="marc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6700"/>
          <a:ext cx="114300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609600</xdr:colOff>
      <xdr:row>2</xdr:row>
      <xdr:rowOff>167640</xdr:rowOff>
    </xdr:to>
    <xdr:pic>
      <xdr:nvPicPr>
        <xdr:cNvPr id="2" name="Imagem 1" descr="marca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6700"/>
          <a:ext cx="114300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609600</xdr:colOff>
      <xdr:row>2</xdr:row>
      <xdr:rowOff>167640</xdr:rowOff>
    </xdr:to>
    <xdr:pic>
      <xdr:nvPicPr>
        <xdr:cNvPr id="2" name="Imagem 1" descr="marca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6700"/>
          <a:ext cx="114300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609600</xdr:colOff>
      <xdr:row>2</xdr:row>
      <xdr:rowOff>167640</xdr:rowOff>
    </xdr:to>
    <xdr:pic>
      <xdr:nvPicPr>
        <xdr:cNvPr id="2" name="Imagem 1" descr="marca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6700"/>
          <a:ext cx="114300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7"/>
  <sheetViews>
    <sheetView topLeftCell="A64" zoomScaleNormal="100" workbookViewId="0">
      <selection activeCell="D5" sqref="D5"/>
    </sheetView>
  </sheetViews>
  <sheetFormatPr defaultRowHeight="14.5" x14ac:dyDescent="0.35"/>
  <cols>
    <col min="1" max="1" width="6.6328125" customWidth="1"/>
    <col min="2" max="2" width="36.6328125" customWidth="1"/>
    <col min="3" max="3" width="17.36328125" customWidth="1"/>
    <col min="4" max="4" width="22.1796875" customWidth="1"/>
    <col min="5" max="5" width="16.08984375" customWidth="1"/>
    <col min="6" max="7" width="16.36328125" customWidth="1"/>
    <col min="8" max="9" width="9.1796875" customWidth="1"/>
    <col min="10" max="10" width="8.54296875" customWidth="1"/>
    <col min="11" max="11" width="8.81640625" customWidth="1"/>
  </cols>
  <sheetData>
    <row r="1" spans="1:11" ht="15" x14ac:dyDescent="0.35">
      <c r="A1" s="210" t="s">
        <v>15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1" ht="15" x14ac:dyDescent="0.35">
      <c r="A2" s="210" t="s">
        <v>37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</row>
    <row r="3" spans="1:11" ht="15" x14ac:dyDescent="0.35">
      <c r="A3" s="210" t="s">
        <v>36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</row>
    <row r="4" spans="1:11" ht="15" x14ac:dyDescent="0.35">
      <c r="A4" s="210" t="s">
        <v>62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</row>
    <row r="5" spans="1:11" x14ac:dyDescent="0.35">
      <c r="A5" s="106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" thickBot="1" x14ac:dyDescent="0.4">
      <c r="A6" s="202" t="s">
        <v>61</v>
      </c>
      <c r="B6" s="202"/>
      <c r="C6" s="4"/>
      <c r="D6" s="4"/>
      <c r="E6" s="4"/>
      <c r="F6" s="5"/>
      <c r="G6" s="5"/>
      <c r="H6" s="4"/>
      <c r="I6" s="4"/>
      <c r="J6" s="4"/>
      <c r="K6" s="5" t="s">
        <v>0</v>
      </c>
    </row>
    <row r="7" spans="1:11" ht="15.5" thickBot="1" x14ac:dyDescent="0.4">
      <c r="A7" s="222" t="s">
        <v>1</v>
      </c>
      <c r="B7" s="225" t="s">
        <v>2</v>
      </c>
      <c r="C7" s="228"/>
      <c r="D7" s="228"/>
      <c r="E7" s="228"/>
      <c r="F7" s="228"/>
      <c r="G7" s="229"/>
      <c r="H7" s="215" t="s">
        <v>10</v>
      </c>
      <c r="I7" s="216"/>
      <c r="J7" s="217"/>
      <c r="K7" s="218"/>
    </row>
    <row r="8" spans="1:11" ht="15" x14ac:dyDescent="0.35">
      <c r="A8" s="223"/>
      <c r="B8" s="226"/>
      <c r="C8" s="219" t="s">
        <v>17</v>
      </c>
      <c r="D8" s="213"/>
      <c r="E8" s="220" t="s">
        <v>3</v>
      </c>
      <c r="F8" s="213" t="s">
        <v>18</v>
      </c>
      <c r="G8" s="211" t="s">
        <v>19</v>
      </c>
      <c r="H8" s="6"/>
      <c r="I8" s="7"/>
      <c r="J8" s="7"/>
      <c r="K8" s="8"/>
    </row>
    <row r="9" spans="1:11" ht="31.75" customHeight="1" thickBot="1" x14ac:dyDescent="0.4">
      <c r="A9" s="224"/>
      <c r="B9" s="227"/>
      <c r="C9" s="9" t="s">
        <v>16</v>
      </c>
      <c r="D9" s="10" t="s">
        <v>24</v>
      </c>
      <c r="E9" s="221"/>
      <c r="F9" s="214"/>
      <c r="G9" s="212"/>
      <c r="H9" s="11" t="s">
        <v>11</v>
      </c>
      <c r="I9" s="12" t="s">
        <v>12</v>
      </c>
      <c r="J9" s="12" t="s">
        <v>20</v>
      </c>
      <c r="K9" s="13" t="s">
        <v>14</v>
      </c>
    </row>
    <row r="10" spans="1:11" ht="16" thickBot="1" x14ac:dyDescent="0.4">
      <c r="A10" s="204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10174400</v>
      </c>
      <c r="F10" s="51">
        <f>SUM(F11:F12)</f>
        <v>58889860</v>
      </c>
      <c r="G10" s="51">
        <f>SUM(G11:G12)</f>
        <v>3380873.76</v>
      </c>
      <c r="H10" s="52"/>
      <c r="I10" s="52"/>
      <c r="J10" s="14"/>
      <c r="K10" s="15"/>
    </row>
    <row r="11" spans="1:11" ht="16" thickBot="1" x14ac:dyDescent="0.4">
      <c r="A11" s="205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17" t="e">
        <f>SUM(G11/E11*100)</f>
        <v>#DIV/0!</v>
      </c>
      <c r="K11" s="18">
        <f>(D11*100)/$D$77</f>
        <v>0</v>
      </c>
    </row>
    <row r="12" spans="1:11" ht="16" thickBot="1" x14ac:dyDescent="0.4">
      <c r="A12" s="206"/>
      <c r="B12" s="41" t="s">
        <v>25</v>
      </c>
      <c r="C12" s="57">
        <v>69064260</v>
      </c>
      <c r="D12" s="57">
        <v>69064260</v>
      </c>
      <c r="E12" s="129">
        <v>10174400</v>
      </c>
      <c r="F12" s="57">
        <f>SUM(D12-E12)</f>
        <v>58889860</v>
      </c>
      <c r="G12" s="58">
        <v>3380873.76</v>
      </c>
      <c r="H12" s="59">
        <f>SUM(E12/D12*100)</f>
        <v>14.731787468656002</v>
      </c>
      <c r="I12" s="59">
        <f>SUM(F12/D12*100)</f>
        <v>85.268212531344005</v>
      </c>
      <c r="J12" s="49">
        <f>SUM(G12/E12*100)</f>
        <v>33.229220003145151</v>
      </c>
      <c r="K12" s="29">
        <v>81.81</v>
      </c>
    </row>
    <row r="13" spans="1:11" ht="16" thickBot="1" x14ac:dyDescent="0.4">
      <c r="A13" s="204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14" t="e">
        <f>SUM(J14)</f>
        <v>#DIV/0!</v>
      </c>
      <c r="K13" s="21">
        <f>SUM(K14)</f>
        <v>0</v>
      </c>
    </row>
    <row r="14" spans="1:11" ht="16" thickBot="1" x14ac:dyDescent="0.4">
      <c r="A14" s="205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17" t="e">
        <f>SUM(G14/E14*100)</f>
        <v>#DIV/0!</v>
      </c>
      <c r="K14" s="18">
        <f>(D14*100)/$D$77</f>
        <v>0</v>
      </c>
    </row>
    <row r="15" spans="1:11" ht="16" thickBot="1" x14ac:dyDescent="0.4">
      <c r="A15" s="204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2800</v>
      </c>
      <c r="F15" s="51">
        <f>SUM(F16:F17)</f>
        <v>227200</v>
      </c>
      <c r="G15" s="63">
        <f>SUM(G16:G17)</f>
        <v>0</v>
      </c>
      <c r="H15" s="64"/>
      <c r="I15" s="52"/>
      <c r="J15" s="14"/>
      <c r="K15" s="21"/>
    </row>
    <row r="16" spans="1:11" ht="15.5" x14ac:dyDescent="0.35">
      <c r="A16" s="205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17" t="e">
        <f>SUM(G16/E16*100)</f>
        <v>#DIV/0!</v>
      </c>
      <c r="K16" s="18">
        <f>(D16*100)/$D$77</f>
        <v>0</v>
      </c>
    </row>
    <row r="17" spans="1:11" ht="16" thickBot="1" x14ac:dyDescent="0.4">
      <c r="A17" s="206"/>
      <c r="B17" s="33" t="s">
        <v>27</v>
      </c>
      <c r="C17" s="66">
        <v>230000</v>
      </c>
      <c r="D17" s="66">
        <v>230000</v>
      </c>
      <c r="E17" s="67">
        <v>2800</v>
      </c>
      <c r="F17" s="66">
        <f>SUM(D17-E17)</f>
        <v>227200</v>
      </c>
      <c r="G17" s="67">
        <v>0</v>
      </c>
      <c r="H17" s="68">
        <f>SUM(E17/D17*100)</f>
        <v>1.2173913043478262</v>
      </c>
      <c r="I17" s="68">
        <f>SUM(F17/D17*100)</f>
        <v>98.782608695652172</v>
      </c>
      <c r="J17" s="19">
        <f>SUM(G17/E17*100)</f>
        <v>0</v>
      </c>
      <c r="K17" s="20">
        <v>0.4</v>
      </c>
    </row>
    <row r="18" spans="1:11" ht="16" thickBot="1" x14ac:dyDescent="0.4">
      <c r="A18" s="204">
        <v>802</v>
      </c>
      <c r="B18" s="23" t="s">
        <v>21</v>
      </c>
      <c r="C18" s="61">
        <f>SUM(C19:C22)</f>
        <v>8043510</v>
      </c>
      <c r="D18" s="51">
        <f>SUM(D19:D22)</f>
        <v>8043510</v>
      </c>
      <c r="E18" s="51">
        <f>SUM(E19:E22)</f>
        <v>1781966.1700000002</v>
      </c>
      <c r="F18" s="51">
        <f>SUM(F19:F22)</f>
        <v>6261543.8300000001</v>
      </c>
      <c r="G18" s="61">
        <f>SUM(G19:G22)</f>
        <v>431131.78</v>
      </c>
      <c r="H18" s="52"/>
      <c r="I18" s="52"/>
      <c r="J18" s="14"/>
      <c r="K18" s="21"/>
    </row>
    <row r="19" spans="1:11" ht="15.5" x14ac:dyDescent="0.35">
      <c r="A19" s="205"/>
      <c r="B19" s="32" t="s">
        <v>25</v>
      </c>
      <c r="C19" s="47">
        <v>2979910</v>
      </c>
      <c r="D19" s="47">
        <v>2979910</v>
      </c>
      <c r="E19" s="55">
        <v>123116.08</v>
      </c>
      <c r="F19" s="47">
        <f>SUM(D19-E19)</f>
        <v>2856793.92</v>
      </c>
      <c r="G19" s="55">
        <v>0</v>
      </c>
      <c r="H19" s="62">
        <f>SUM(E19/D19*100)</f>
        <v>4.1315368584957257</v>
      </c>
      <c r="I19" s="62">
        <f t="shared" ref="I19:J22" si="0">SUM(F19/D19*100)</f>
        <v>95.868463141504265</v>
      </c>
      <c r="J19" s="22">
        <f t="shared" si="0"/>
        <v>0</v>
      </c>
      <c r="K19" s="18">
        <v>4.5</v>
      </c>
    </row>
    <row r="20" spans="1:11" ht="15.5" x14ac:dyDescent="0.35">
      <c r="A20" s="205"/>
      <c r="B20" s="45" t="s">
        <v>63</v>
      </c>
      <c r="C20" s="108">
        <v>472600</v>
      </c>
      <c r="D20" s="108">
        <v>472600</v>
      </c>
      <c r="E20" s="109">
        <v>37119</v>
      </c>
      <c r="F20" s="108">
        <f>D20-E20</f>
        <v>435481</v>
      </c>
      <c r="G20" s="109">
        <v>0</v>
      </c>
      <c r="H20" s="110"/>
      <c r="I20" s="110"/>
      <c r="J20" s="111"/>
      <c r="K20" s="34"/>
    </row>
    <row r="21" spans="1:11" ht="16" thickBot="1" x14ac:dyDescent="0.4">
      <c r="A21" s="205"/>
      <c r="B21" s="43" t="s">
        <v>57</v>
      </c>
      <c r="C21" s="74">
        <v>0</v>
      </c>
      <c r="D21" s="74">
        <v>0</v>
      </c>
      <c r="E21" s="75">
        <v>0</v>
      </c>
      <c r="F21" s="74">
        <f>SUM(D21-E21)</f>
        <v>0</v>
      </c>
      <c r="G21" s="75">
        <v>0</v>
      </c>
      <c r="H21" s="56" t="e">
        <f>SUM(E21/D21*100)</f>
        <v>#DIV/0!</v>
      </c>
      <c r="I21" s="56" t="e">
        <f t="shared" si="0"/>
        <v>#DIV/0!</v>
      </c>
      <c r="J21" s="16" t="e">
        <f t="shared" si="0"/>
        <v>#DIV/0!</v>
      </c>
      <c r="K21" s="20">
        <f>(D21*100)/$D$77</f>
        <v>0</v>
      </c>
    </row>
    <row r="22" spans="1:11" ht="16" thickBot="1" x14ac:dyDescent="0.4">
      <c r="A22" s="206"/>
      <c r="B22" s="42" t="s">
        <v>26</v>
      </c>
      <c r="C22" s="70">
        <v>4591000</v>
      </c>
      <c r="D22" s="70">
        <v>4591000</v>
      </c>
      <c r="E22" s="71">
        <v>1621731.09</v>
      </c>
      <c r="F22" s="70">
        <f>SUM(D22-E22)</f>
        <v>2969268.91</v>
      </c>
      <c r="G22" s="71">
        <v>431131.78</v>
      </c>
      <c r="H22" s="68">
        <f>SUM(E22/D22*100)</f>
        <v>35.324136135918103</v>
      </c>
      <c r="I22" s="68">
        <f t="shared" si="0"/>
        <v>64.675863864081904</v>
      </c>
      <c r="J22" s="19">
        <f t="shared" si="0"/>
        <v>26.584665155553012</v>
      </c>
      <c r="K22" s="24">
        <v>4.2699999999999996</v>
      </c>
    </row>
    <row r="23" spans="1:11" ht="16" thickBot="1" x14ac:dyDescent="0.4">
      <c r="A23" s="204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21840</v>
      </c>
      <c r="F23" s="51">
        <f>SUM(F24:F28)</f>
        <v>428160</v>
      </c>
      <c r="G23" s="61">
        <f>SUM(G24:G28)</f>
        <v>1300</v>
      </c>
      <c r="H23" s="52"/>
      <c r="I23" s="52"/>
      <c r="J23" s="14"/>
      <c r="K23" s="21"/>
    </row>
    <row r="24" spans="1:11" ht="15.5" x14ac:dyDescent="0.35">
      <c r="A24" s="205"/>
      <c r="B24" s="32" t="s">
        <v>44</v>
      </c>
      <c r="C24" s="47">
        <v>400000</v>
      </c>
      <c r="D24" s="47">
        <v>400000</v>
      </c>
      <c r="E24" s="55">
        <v>21840</v>
      </c>
      <c r="F24" s="47">
        <f>SUM(D24-E24)</f>
        <v>378160</v>
      </c>
      <c r="G24" s="55">
        <v>1300</v>
      </c>
      <c r="H24" s="62">
        <f>SUM(E24/D24*100)</f>
        <v>5.46</v>
      </c>
      <c r="I24" s="62">
        <f t="shared" ref="I24:J28" si="1">SUM(F24/D24*100)</f>
        <v>94.54</v>
      </c>
      <c r="J24" s="25">
        <f t="shared" si="1"/>
        <v>5.9523809523809517</v>
      </c>
      <c r="K24" s="18">
        <f>(D24*100)/$D$77</f>
        <v>0.48785330641358787</v>
      </c>
    </row>
    <row r="25" spans="1:11" ht="16" thickBot="1" x14ac:dyDescent="0.4">
      <c r="A25" s="205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26" t="e">
        <f t="shared" si="1"/>
        <v>#DIV/0!</v>
      </c>
      <c r="K25" s="20">
        <f>(D25*100)/$D$77</f>
        <v>6.0981663301698484E-2</v>
      </c>
    </row>
    <row r="26" spans="1:11" ht="16" thickBot="1" x14ac:dyDescent="0.4">
      <c r="A26" s="205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26" t="e">
        <f t="shared" si="1"/>
        <v>#DIV/0!</v>
      </c>
      <c r="K26" s="20">
        <f>(D26*100)/$D$77</f>
        <v>0</v>
      </c>
    </row>
    <row r="27" spans="1:11" ht="16" thickBot="1" x14ac:dyDescent="0.4">
      <c r="A27" s="205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26" t="e">
        <f t="shared" si="1"/>
        <v>#DIV/0!</v>
      </c>
      <c r="K27" s="20">
        <f>(D27*100)/$D$77</f>
        <v>0</v>
      </c>
    </row>
    <row r="28" spans="1:11" ht="16" thickBot="1" x14ac:dyDescent="0.4">
      <c r="A28" s="206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26" t="e">
        <f t="shared" si="1"/>
        <v>#DIV/0!</v>
      </c>
      <c r="K28" s="24">
        <f>(D28*100)/$D$77</f>
        <v>0</v>
      </c>
    </row>
    <row r="29" spans="1:11" ht="16" thickBot="1" x14ac:dyDescent="0.4">
      <c r="A29" s="204">
        <v>38</v>
      </c>
      <c r="B29" s="23" t="s">
        <v>58</v>
      </c>
      <c r="C29" s="61">
        <f>SUM(C30:C34)</f>
        <v>474090</v>
      </c>
      <c r="D29" s="51">
        <f>SUM(D30:D34)</f>
        <v>474090</v>
      </c>
      <c r="E29" s="61">
        <f>SUM(E30:E34)</f>
        <v>3575</v>
      </c>
      <c r="F29" s="51">
        <f>SUM(F30:F34)</f>
        <v>470515</v>
      </c>
      <c r="G29" s="61">
        <f>SUM(G30:G34)</f>
        <v>0</v>
      </c>
      <c r="H29" s="52"/>
      <c r="I29" s="52"/>
      <c r="J29" s="14"/>
      <c r="K29" s="21"/>
    </row>
    <row r="30" spans="1:11" ht="15.5" x14ac:dyDescent="0.35">
      <c r="A30" s="205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41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25" t="e">
        <f t="shared" si="3"/>
        <v>#DIV/0!</v>
      </c>
      <c r="K30" s="18">
        <f>(D30*100)/$D$77</f>
        <v>0.20733765522577485</v>
      </c>
    </row>
    <row r="31" spans="1:11" ht="15.5" x14ac:dyDescent="0.35">
      <c r="A31" s="205"/>
      <c r="B31" s="43" t="s">
        <v>31</v>
      </c>
      <c r="C31" s="73">
        <v>300000</v>
      </c>
      <c r="D31" s="74">
        <v>300000</v>
      </c>
      <c r="E31" s="75">
        <v>3575</v>
      </c>
      <c r="F31" s="73">
        <f t="shared" si="2"/>
        <v>296425</v>
      </c>
      <c r="G31" s="75">
        <v>0</v>
      </c>
      <c r="H31" s="76">
        <f>SUM(E31/D31*100)</f>
        <v>1.1916666666666667</v>
      </c>
      <c r="I31" s="77">
        <f t="shared" si="3"/>
        <v>98.808333333333337</v>
      </c>
      <c r="J31" s="27">
        <f t="shared" si="3"/>
        <v>0</v>
      </c>
      <c r="K31" s="28">
        <f>(D31*100)/$D$77</f>
        <v>0.36588997981019089</v>
      </c>
    </row>
    <row r="32" spans="1:11" ht="15.5" x14ac:dyDescent="0.35">
      <c r="A32" s="205"/>
      <c r="B32" s="44" t="s">
        <v>46</v>
      </c>
      <c r="C32" s="78">
        <v>0</v>
      </c>
      <c r="D32" s="78">
        <v>0</v>
      </c>
      <c r="E32" s="58">
        <v>0</v>
      </c>
      <c r="F32" s="78">
        <v>0</v>
      </c>
      <c r="G32" s="75">
        <v>0</v>
      </c>
      <c r="H32" s="79" t="e">
        <f>SUM(E32/D32*100)</f>
        <v>#DIV/0!</v>
      </c>
      <c r="I32" s="59" t="e">
        <f t="shared" si="3"/>
        <v>#DIV/0!</v>
      </c>
      <c r="J32" s="27" t="e">
        <f t="shared" si="3"/>
        <v>#DIV/0!</v>
      </c>
      <c r="K32" s="29">
        <f>(D32*100)/$D$77</f>
        <v>0</v>
      </c>
    </row>
    <row r="33" spans="1:11" ht="15.5" x14ac:dyDescent="0.35">
      <c r="A33" s="205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27" t="e">
        <f t="shared" si="3"/>
        <v>#DIV/0!</v>
      </c>
      <c r="K33" s="29">
        <f>(D33*100)/$D$77</f>
        <v>0</v>
      </c>
    </row>
    <row r="34" spans="1:11" ht="16" thickBot="1" x14ac:dyDescent="0.4">
      <c r="A34" s="206"/>
      <c r="B34" s="33" t="s">
        <v>25</v>
      </c>
      <c r="C34" s="66">
        <v>4090</v>
      </c>
      <c r="D34" s="66">
        <v>4090</v>
      </c>
      <c r="E34" s="67">
        <v>0</v>
      </c>
      <c r="F34" s="69">
        <f t="shared" si="2"/>
        <v>4090</v>
      </c>
      <c r="G34" s="67">
        <v>0</v>
      </c>
      <c r="H34" s="56">
        <f>SUM(E34/D34*100)</f>
        <v>0</v>
      </c>
      <c r="I34" s="68">
        <f t="shared" si="3"/>
        <v>100</v>
      </c>
      <c r="J34" s="26" t="e">
        <f t="shared" si="3"/>
        <v>#DIV/0!</v>
      </c>
      <c r="K34" s="20">
        <f>(D34*100)/$D$77</f>
        <v>4.988300058078936E-3</v>
      </c>
    </row>
    <row r="35" spans="1:11" ht="16" thickBot="1" x14ac:dyDescent="0.4">
      <c r="A35" s="204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14"/>
      <c r="K35" s="21"/>
    </row>
    <row r="36" spans="1:11" ht="16" thickBot="1" x14ac:dyDescent="0.4">
      <c r="A36" s="206"/>
      <c r="B36" s="42" t="s">
        <v>29</v>
      </c>
      <c r="C36" s="72">
        <v>0</v>
      </c>
      <c r="D36" s="72">
        <v>0</v>
      </c>
      <c r="E36" s="131">
        <v>0</v>
      </c>
      <c r="F36" s="70">
        <f t="shared" si="2"/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30" t="e">
        <f>SUM(G36/E36*100)</f>
        <v>#DIV/0!</v>
      </c>
      <c r="K36" s="24">
        <f>(D36*100)/$D$77</f>
        <v>0</v>
      </c>
    </row>
    <row r="37" spans="1:11" ht="16" thickBot="1" x14ac:dyDescent="0.4">
      <c r="A37" s="204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14000</v>
      </c>
      <c r="F37" s="85">
        <f t="shared" si="2"/>
        <v>186000</v>
      </c>
      <c r="G37" s="61">
        <f>SUM(G38:G41)</f>
        <v>3675</v>
      </c>
      <c r="H37" s="52"/>
      <c r="I37" s="52"/>
      <c r="J37" s="14"/>
      <c r="K37" s="21"/>
    </row>
    <row r="38" spans="1:11" ht="16" thickBot="1" x14ac:dyDescent="0.4">
      <c r="A38" s="205"/>
      <c r="B38" s="31" t="s">
        <v>27</v>
      </c>
      <c r="C38" s="86">
        <v>200000</v>
      </c>
      <c r="D38" s="86">
        <v>200000</v>
      </c>
      <c r="E38" s="132">
        <v>14000</v>
      </c>
      <c r="F38" s="70">
        <f t="shared" si="2"/>
        <v>186000</v>
      </c>
      <c r="G38" s="87">
        <v>3675</v>
      </c>
      <c r="H38" s="125">
        <f>SUM(E38/D38*100)</f>
        <v>7.0000000000000009</v>
      </c>
      <c r="I38" s="126">
        <f t="shared" ref="I38:J41" si="4">SUM(F38/D38*100)</f>
        <v>93</v>
      </c>
      <c r="J38" s="127">
        <f t="shared" si="4"/>
        <v>26.25</v>
      </c>
      <c r="K38" s="128">
        <f>(D38*100)/$D$77</f>
        <v>0.24392665320679394</v>
      </c>
    </row>
    <row r="39" spans="1:11" ht="16" thickBot="1" x14ac:dyDescent="0.4">
      <c r="A39" s="205"/>
      <c r="B39" s="31" t="s">
        <v>57</v>
      </c>
      <c r="C39" s="88">
        <v>0</v>
      </c>
      <c r="D39" s="88">
        <v>0</v>
      </c>
      <c r="E39" s="132">
        <v>0</v>
      </c>
      <c r="F39" s="88">
        <v>0</v>
      </c>
      <c r="G39" s="87">
        <v>0</v>
      </c>
      <c r="H39" s="76" t="e">
        <f>SUM(E39/D39*100)</f>
        <v>#DIV/0!</v>
      </c>
      <c r="I39" s="77" t="e">
        <f t="shared" si="4"/>
        <v>#DIV/0!</v>
      </c>
      <c r="J39" s="27" t="e">
        <f t="shared" si="4"/>
        <v>#DIV/0!</v>
      </c>
      <c r="K39" s="28">
        <f>(D39*100)/$D$77</f>
        <v>0</v>
      </c>
    </row>
    <row r="40" spans="1:11" ht="16" thickBot="1" x14ac:dyDescent="0.4">
      <c r="A40" s="205"/>
      <c r="B40" s="31" t="s">
        <v>52</v>
      </c>
      <c r="C40" s="88">
        <v>0</v>
      </c>
      <c r="D40" s="88">
        <v>0</v>
      </c>
      <c r="E40" s="132">
        <v>0</v>
      </c>
      <c r="F40" s="88">
        <v>0</v>
      </c>
      <c r="G40" s="87">
        <v>0</v>
      </c>
      <c r="H40" s="76" t="e">
        <f>SUM(E40/D40*100)</f>
        <v>#DIV/0!</v>
      </c>
      <c r="I40" s="77" t="e">
        <f t="shared" si="4"/>
        <v>#DIV/0!</v>
      </c>
      <c r="J40" s="27" t="e">
        <f t="shared" si="4"/>
        <v>#DIV/0!</v>
      </c>
      <c r="K40" s="28">
        <f>(D40*100)/$D$77</f>
        <v>0</v>
      </c>
    </row>
    <row r="41" spans="1:11" ht="16" thickBot="1" x14ac:dyDescent="0.4">
      <c r="A41" s="206"/>
      <c r="B41" s="42" t="s">
        <v>29</v>
      </c>
      <c r="C41" s="87">
        <v>0</v>
      </c>
      <c r="D41" s="87">
        <v>0</v>
      </c>
      <c r="E41" s="72">
        <v>0</v>
      </c>
      <c r="F41" s="70">
        <f t="shared" si="2"/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30" t="e">
        <f t="shared" si="4"/>
        <v>#DIV/0!</v>
      </c>
      <c r="K41" s="24">
        <f>(D41*100)/$D$77</f>
        <v>0</v>
      </c>
    </row>
    <row r="42" spans="1:11" ht="16" thickBot="1" x14ac:dyDescent="0.4">
      <c r="A42" s="207" t="s">
        <v>34</v>
      </c>
      <c r="B42" s="23" t="s">
        <v>56</v>
      </c>
      <c r="C42" s="61">
        <f>SUM(C43:C45)</f>
        <v>20000</v>
      </c>
      <c r="D42" s="61">
        <f>SUM(D43:D45)</f>
        <v>20000</v>
      </c>
      <c r="E42" s="61">
        <f>SUM(E43:E45)</f>
        <v>0</v>
      </c>
      <c r="F42" s="61">
        <f>SUM(F43:F45)</f>
        <v>20000</v>
      </c>
      <c r="G42" s="61">
        <f>SUM(G43:G45)</f>
        <v>0</v>
      </c>
      <c r="H42" s="52"/>
      <c r="I42" s="52"/>
      <c r="J42" s="14"/>
      <c r="K42" s="21"/>
    </row>
    <row r="43" spans="1:11" ht="15.5" x14ac:dyDescent="0.35">
      <c r="A43" s="208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25" t="e">
        <f t="shared" si="5"/>
        <v>#DIV/0!</v>
      </c>
      <c r="K43" s="18">
        <f>(D43*100)/$D$77</f>
        <v>0</v>
      </c>
    </row>
    <row r="44" spans="1:11" ht="15.5" x14ac:dyDescent="0.35">
      <c r="A44" s="208"/>
      <c r="B44" s="43" t="s">
        <v>31</v>
      </c>
      <c r="C44" s="47">
        <v>20000</v>
      </c>
      <c r="D44" s="47">
        <v>20000</v>
      </c>
      <c r="E44" s="55">
        <v>0</v>
      </c>
      <c r="F44" s="47">
        <f>SUM(D44-E44)</f>
        <v>20000</v>
      </c>
      <c r="G44" s="92">
        <v>0</v>
      </c>
      <c r="H44" s="76">
        <f>SUM(E44/D44*100)</f>
        <v>0</v>
      </c>
      <c r="I44" s="77">
        <f t="shared" si="5"/>
        <v>100</v>
      </c>
      <c r="J44" s="27" t="e">
        <f t="shared" si="5"/>
        <v>#DIV/0!</v>
      </c>
      <c r="K44" s="28">
        <f>(D44*100)/$D$77</f>
        <v>2.4392665320679394E-2</v>
      </c>
    </row>
    <row r="45" spans="1:11" ht="16" thickBot="1" x14ac:dyDescent="0.4">
      <c r="A45" s="209"/>
      <c r="B45" s="33" t="s">
        <v>53</v>
      </c>
      <c r="C45" s="69">
        <v>0</v>
      </c>
      <c r="D45" s="69">
        <v>0</v>
      </c>
      <c r="E45" s="67">
        <v>0</v>
      </c>
      <c r="F45" s="74">
        <f>SUM(D45-E45)</f>
        <v>0</v>
      </c>
      <c r="G45" s="93">
        <v>0</v>
      </c>
      <c r="H45" s="56" t="e">
        <f>SUM(E45/D45*100)</f>
        <v>#DIV/0!</v>
      </c>
      <c r="I45" s="68" t="e">
        <f t="shared" si="5"/>
        <v>#DIV/0!</v>
      </c>
      <c r="J45" s="26" t="e">
        <f t="shared" si="5"/>
        <v>#DIV/0!</v>
      </c>
      <c r="K45" s="20">
        <f>(D45*100)/$D$77</f>
        <v>0</v>
      </c>
    </row>
    <row r="46" spans="1:11" ht="16" thickBot="1" x14ac:dyDescent="0.4">
      <c r="A46" s="204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14"/>
      <c r="K46" s="21"/>
    </row>
    <row r="47" spans="1:11" ht="15.5" x14ac:dyDescent="0.35">
      <c r="A47" s="205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25" t="e">
        <f>SUM(G47/E47*100)</f>
        <v>#DIV/0!</v>
      </c>
      <c r="K47" s="18">
        <f>(D47*100)/$D$77</f>
        <v>0</v>
      </c>
    </row>
    <row r="48" spans="1:11" ht="16" thickBot="1" x14ac:dyDescent="0.4">
      <c r="A48" s="206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26" t="e">
        <f>SUM(G48/E48*100)</f>
        <v>#DIV/0!</v>
      </c>
      <c r="K48" s="20">
        <f>(D48*100)/$D$77</f>
        <v>7.3177995962038181E-2</v>
      </c>
    </row>
    <row r="49" spans="1:11" ht="16" thickBot="1" x14ac:dyDescent="0.4">
      <c r="A49" s="204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14"/>
      <c r="K49" s="21"/>
    </row>
    <row r="50" spans="1:11" ht="15.5" x14ac:dyDescent="0.35">
      <c r="A50" s="205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25" t="e">
        <f>SUM(G50/E50*100)</f>
        <v>#DIV/0!</v>
      </c>
      <c r="K50" s="18">
        <f>(D50*100)/$D$77</f>
        <v>0</v>
      </c>
    </row>
    <row r="51" spans="1:11" ht="16" thickBot="1" x14ac:dyDescent="0.4">
      <c r="A51" s="206"/>
      <c r="B51" s="33" t="s">
        <v>30</v>
      </c>
      <c r="C51" s="66">
        <v>50000</v>
      </c>
      <c r="D51" s="66">
        <v>50000</v>
      </c>
      <c r="E51" s="66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26">
        <f>SUM(G51/E51*100)</f>
        <v>0</v>
      </c>
      <c r="K51" s="20">
        <f>(D51*100)/$D$77</f>
        <v>6.0981663301698484E-2</v>
      </c>
    </row>
    <row r="52" spans="1:11" ht="16" thickBot="1" x14ac:dyDescent="0.4">
      <c r="A52" s="204">
        <v>57</v>
      </c>
      <c r="B52" s="23" t="s">
        <v>7</v>
      </c>
      <c r="C52" s="61">
        <f>SUM(C53:C56)</f>
        <v>380000</v>
      </c>
      <c r="D52" s="94">
        <f>SUM(D53:D56)</f>
        <v>380000</v>
      </c>
      <c r="E52" s="61">
        <f>SUM(E53:E56)</f>
        <v>0</v>
      </c>
      <c r="F52" s="51">
        <f>SUM(F53:F56)</f>
        <v>380000</v>
      </c>
      <c r="G52" s="61">
        <f>SUM(G53:G56)</f>
        <v>0</v>
      </c>
      <c r="H52" s="52"/>
      <c r="I52" s="52"/>
      <c r="J52" s="14"/>
      <c r="K52" s="21"/>
    </row>
    <row r="53" spans="1:11" ht="15.5" x14ac:dyDescent="0.35">
      <c r="A53" s="205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25" t="e">
        <f t="shared" si="6"/>
        <v>#DIV/0!</v>
      </c>
      <c r="K53" s="18">
        <f>(D53*100)/$D$77</f>
        <v>0.12196332660339697</v>
      </c>
    </row>
    <row r="54" spans="1:11" ht="15.5" x14ac:dyDescent="0.35">
      <c r="A54" s="205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27" t="e">
        <f t="shared" si="6"/>
        <v>#DIV/0!</v>
      </c>
      <c r="K54" s="28">
        <f>(D54*100)/$D$77</f>
        <v>0</v>
      </c>
    </row>
    <row r="55" spans="1:11" ht="15.5" x14ac:dyDescent="0.35">
      <c r="A55" s="205"/>
      <c r="B55" s="44" t="s">
        <v>54</v>
      </c>
      <c r="C55" s="78">
        <v>0</v>
      </c>
      <c r="D55" s="78">
        <v>0</v>
      </c>
      <c r="E55" s="74">
        <v>0</v>
      </c>
      <c r="F55" s="74">
        <f>SUM(D55-E55)</f>
        <v>0</v>
      </c>
      <c r="G55" s="74">
        <v>0</v>
      </c>
      <c r="H55" s="76" t="e">
        <f>SUM(E55/D55*100)</f>
        <v>#DIV/0!</v>
      </c>
      <c r="I55" s="77" t="e">
        <f t="shared" si="6"/>
        <v>#DIV/0!</v>
      </c>
      <c r="J55" s="27" t="e">
        <f t="shared" si="6"/>
        <v>#DIV/0!</v>
      </c>
      <c r="K55" s="29">
        <f>(D55*100)/$D$77</f>
        <v>0</v>
      </c>
    </row>
    <row r="56" spans="1:11" ht="16" thickBot="1" x14ac:dyDescent="0.4">
      <c r="A56" s="206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26" t="e">
        <f t="shared" si="6"/>
        <v>#DIV/0!</v>
      </c>
      <c r="K56" s="20">
        <f>(D56*100)/$D$77</f>
        <v>0.34149731448951154</v>
      </c>
    </row>
    <row r="57" spans="1:11" ht="16" thickBot="1" x14ac:dyDescent="0.4">
      <c r="A57" s="204">
        <v>806</v>
      </c>
      <c r="B57" s="23" t="s">
        <v>47</v>
      </c>
      <c r="C57" s="84">
        <f>SUM(C58:C61)</f>
        <v>1100000</v>
      </c>
      <c r="D57" s="51">
        <f>SUM(D58:D61)</f>
        <v>1100000</v>
      </c>
      <c r="E57" s="61">
        <f>SUM(E58:E61)</f>
        <v>45000</v>
      </c>
      <c r="F57" s="51">
        <f>SUM(F58:F61)</f>
        <v>1055000</v>
      </c>
      <c r="G57" s="61">
        <f>SUM(G58:G61)</f>
        <v>0</v>
      </c>
      <c r="H57" s="52"/>
      <c r="I57" s="52"/>
      <c r="J57" s="14"/>
      <c r="K57" s="21"/>
    </row>
    <row r="58" spans="1:11" ht="15.5" x14ac:dyDescent="0.35">
      <c r="A58" s="205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25" t="e">
        <f t="shared" si="7"/>
        <v>#DIV/0!</v>
      </c>
      <c r="K58" s="18">
        <f>(D58*100)/$D$77</f>
        <v>0.24392665320679394</v>
      </c>
    </row>
    <row r="59" spans="1:11" ht="15.5" x14ac:dyDescent="0.35">
      <c r="A59" s="205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27" t="e">
        <f t="shared" si="7"/>
        <v>#DIV/0!</v>
      </c>
      <c r="K59" s="28">
        <f>(D59*100)/$D$77</f>
        <v>0</v>
      </c>
    </row>
    <row r="60" spans="1:11" ht="15.5" x14ac:dyDescent="0.35">
      <c r="A60" s="205"/>
      <c r="B60" s="44" t="s">
        <v>46</v>
      </c>
      <c r="C60" s="78">
        <v>0</v>
      </c>
      <c r="D60" s="78">
        <v>0</v>
      </c>
      <c r="E60" s="58">
        <v>0</v>
      </c>
      <c r="F60" s="78">
        <v>0</v>
      </c>
      <c r="G60" s="78">
        <v>0</v>
      </c>
      <c r="H60" s="76" t="e">
        <f>SUM(E60/D60*100)</f>
        <v>#DIV/0!</v>
      </c>
      <c r="I60" s="77" t="e">
        <f t="shared" si="7"/>
        <v>#DIV/0!</v>
      </c>
      <c r="J60" s="27" t="e">
        <f t="shared" si="7"/>
        <v>#DIV/0!</v>
      </c>
      <c r="K60" s="29">
        <v>0.45</v>
      </c>
    </row>
    <row r="61" spans="1:11" ht="16" thickBot="1" x14ac:dyDescent="0.4">
      <c r="A61" s="206"/>
      <c r="B61" s="33" t="s">
        <v>30</v>
      </c>
      <c r="C61" s="66">
        <v>900000</v>
      </c>
      <c r="D61" s="66">
        <v>900000</v>
      </c>
      <c r="E61" s="67">
        <v>45000</v>
      </c>
      <c r="F61" s="66">
        <f>SUM(D61-E61)</f>
        <v>855000</v>
      </c>
      <c r="G61" s="67">
        <v>0</v>
      </c>
      <c r="H61" s="68">
        <f>SUM(E61/D61*100)</f>
        <v>5</v>
      </c>
      <c r="I61" s="68">
        <f t="shared" si="7"/>
        <v>95</v>
      </c>
      <c r="J61" s="26">
        <f t="shared" si="7"/>
        <v>0</v>
      </c>
      <c r="K61" s="20">
        <v>0.4</v>
      </c>
    </row>
    <row r="62" spans="1:11" ht="16" thickBot="1" x14ac:dyDescent="0.4">
      <c r="A62" s="207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14"/>
      <c r="K62" s="21"/>
    </row>
    <row r="63" spans="1:11" ht="15.5" x14ac:dyDescent="0.35">
      <c r="A63" s="208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25" t="e">
        <f>SUM(G63/E63*100)</f>
        <v>#DIV/0!</v>
      </c>
      <c r="K63" s="18">
        <v>0.08</v>
      </c>
    </row>
    <row r="64" spans="1:11" ht="16" thickBot="1" x14ac:dyDescent="0.4">
      <c r="A64" s="209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26" t="e">
        <f>SUM(G64/E64*100)</f>
        <v>#DIV/0!</v>
      </c>
      <c r="K64" s="20">
        <f>(D64*100)/$D$77</f>
        <v>0</v>
      </c>
    </row>
    <row r="65" spans="1:11" ht="16" thickBot="1" x14ac:dyDescent="0.4">
      <c r="A65" s="204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14"/>
      <c r="K65" s="21"/>
    </row>
    <row r="66" spans="1:11" ht="15.5" x14ac:dyDescent="0.35">
      <c r="A66" s="205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25" t="e">
        <f t="shared" si="8"/>
        <v>#DIV/0!</v>
      </c>
      <c r="K66" s="18">
        <f>(D66*100)/$D$77</f>
        <v>0</v>
      </c>
    </row>
    <row r="67" spans="1:11" ht="15.5" x14ac:dyDescent="0.35">
      <c r="A67" s="205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25" t="e">
        <f t="shared" si="8"/>
        <v>#DIV/0!</v>
      </c>
      <c r="K67" s="34"/>
    </row>
    <row r="68" spans="1:11" ht="16" thickBot="1" x14ac:dyDescent="0.4">
      <c r="A68" s="206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124">
        <v>0</v>
      </c>
      <c r="I68" s="68">
        <f t="shared" si="8"/>
        <v>100</v>
      </c>
      <c r="J68" s="26" t="e">
        <f t="shared" si="8"/>
        <v>#DIV/0!</v>
      </c>
      <c r="K68" s="20">
        <f>(D68*100)/$D$77</f>
        <v>0.60981663301698485</v>
      </c>
    </row>
    <row r="69" spans="1:11" ht="16" thickBot="1" x14ac:dyDescent="0.4">
      <c r="A69" s="204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14"/>
      <c r="K69" s="21"/>
    </row>
    <row r="70" spans="1:11" ht="15.5" x14ac:dyDescent="0.35">
      <c r="A70" s="205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 t="shared" ref="I70:J72" si="9">SUM(F70/D70*100)</f>
        <v>100</v>
      </c>
      <c r="J70" s="25" t="e">
        <f t="shared" si="9"/>
        <v>#DIV/0!</v>
      </c>
      <c r="K70" s="18">
        <f>(D70*100)/$D$77</f>
        <v>0.63420929833766426</v>
      </c>
    </row>
    <row r="71" spans="1:11" ht="15.5" x14ac:dyDescent="0.35">
      <c r="A71" s="205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 t="shared" si="9"/>
        <v>100</v>
      </c>
      <c r="J71" s="27" t="e">
        <f t="shared" si="9"/>
        <v>#DIV/0!</v>
      </c>
      <c r="K71" s="28">
        <v>1.83</v>
      </c>
    </row>
    <row r="72" spans="1:11" ht="16" thickBot="1" x14ac:dyDescent="0.4">
      <c r="A72" s="206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 t="shared" si="9"/>
        <v>#DIV/0!</v>
      </c>
      <c r="J72" s="30" t="e">
        <f t="shared" si="9"/>
        <v>#DIV/0!</v>
      </c>
      <c r="K72" s="24">
        <v>1.83</v>
      </c>
    </row>
    <row r="73" spans="1:11" ht="16" thickBot="1" x14ac:dyDescent="0.4">
      <c r="A73" s="204">
        <v>75</v>
      </c>
      <c r="B73" s="23" t="s">
        <v>49</v>
      </c>
      <c r="C73" s="63">
        <f>SUM(C74:C76)</f>
        <v>200000</v>
      </c>
      <c r="D73" s="94">
        <f>SUM(D74:D76)</f>
        <v>200000</v>
      </c>
      <c r="E73" s="51">
        <f>SUM(E74:E76)</f>
        <v>20000</v>
      </c>
      <c r="F73" s="51">
        <f>SUM(F74:F76)</f>
        <v>180000</v>
      </c>
      <c r="G73" s="61">
        <f>SUM(G74:G76)</f>
        <v>475</v>
      </c>
      <c r="H73" s="100"/>
      <c r="I73" s="100"/>
      <c r="J73" s="35"/>
      <c r="K73" s="21"/>
    </row>
    <row r="74" spans="1:11" ht="15.5" x14ac:dyDescent="0.35">
      <c r="A74" s="205"/>
      <c r="B74" s="123" t="s">
        <v>33</v>
      </c>
      <c r="C74" s="101">
        <v>150000</v>
      </c>
      <c r="D74" s="101">
        <v>150000</v>
      </c>
      <c r="E74" s="102">
        <v>20000</v>
      </c>
      <c r="F74" s="47">
        <f>SUM(D74-E74)</f>
        <v>130000</v>
      </c>
      <c r="G74" s="55">
        <v>475</v>
      </c>
      <c r="H74" s="65">
        <f>SUM(E74/D74*100)</f>
        <v>13.333333333333334</v>
      </c>
      <c r="I74" s="62">
        <f t="shared" ref="I74:J77" si="10">SUM(F74/D74*100)</f>
        <v>86.666666666666671</v>
      </c>
      <c r="J74" s="25">
        <f t="shared" si="10"/>
        <v>2.375</v>
      </c>
      <c r="K74" s="18">
        <f>(D74*100)/$D$77</f>
        <v>0.18294498990509545</v>
      </c>
    </row>
    <row r="75" spans="1:11" ht="15.5" x14ac:dyDescent="0.35">
      <c r="A75" s="205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 t="shared" si="10"/>
        <v>#DIV/0!</v>
      </c>
      <c r="J75" s="25" t="e">
        <f t="shared" si="10"/>
        <v>#DIV/0!</v>
      </c>
      <c r="K75" s="34"/>
    </row>
    <row r="76" spans="1:11" ht="16" thickBot="1" x14ac:dyDescent="0.4">
      <c r="A76" s="206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 t="shared" si="10"/>
        <v>100</v>
      </c>
      <c r="J76" s="26" t="e">
        <f t="shared" si="10"/>
        <v>#DIV/0!</v>
      </c>
      <c r="K76" s="20">
        <f>SUM(D76/D77)*100</f>
        <v>6.0981663301698484E-2</v>
      </c>
    </row>
    <row r="77" spans="1:11" ht="20.399999999999999" customHeight="1" thickBot="1" x14ac:dyDescent="0.4">
      <c r="A77" s="107" t="s">
        <v>22</v>
      </c>
      <c r="B77" s="136" t="s">
        <v>13</v>
      </c>
      <c r="C77" s="38">
        <f>SUM(C10+C13,C15,C18,C23,C29,C35,C37,C42,C46,C49,C52,C57,C62,C65,C69+C73)</f>
        <v>81991860</v>
      </c>
      <c r="D77" s="38">
        <f>SUM(D10+D13,D15,D18,D23,D29,D35,D37,D42,D46,D49,D52,D57,D62,D65,D69+D73)</f>
        <v>81991860</v>
      </c>
      <c r="E77" s="38">
        <f>SUM(E10+E13,E15,E18,E23,E29,E35,E37,E42,E46,E49,E52,E57,E62,E65,E69,E73)</f>
        <v>12064781.17</v>
      </c>
      <c r="F77" s="38">
        <f>SUM(F10+F13,F15,F18,F23,F29,F35,F37,F42,F46,F49,F52,F57,F62,F65,F69+F73)</f>
        <v>69927078.829999998</v>
      </c>
      <c r="G77" s="38">
        <f>SUM(G10+G13,G15,G18,G23,G29,G35,G37,G42,G46,G49,G52,G57,G62,G65,G69+G73)</f>
        <v>3817455.54</v>
      </c>
      <c r="H77" s="36">
        <f>SUM(E77/D77*100)</f>
        <v>14.714608462352238</v>
      </c>
      <c r="I77" s="36">
        <f t="shared" si="10"/>
        <v>85.285391537647754</v>
      </c>
      <c r="J77" s="36">
        <f t="shared" si="10"/>
        <v>31.641316043861572</v>
      </c>
      <c r="K77" s="37">
        <f>SUM(K10:K76)</f>
        <v>99.294869761461712</v>
      </c>
    </row>
    <row r="78" spans="1:11" ht="18.5" x14ac:dyDescent="0.45">
      <c r="A78" s="50" t="s">
        <v>64</v>
      </c>
      <c r="B78" s="50"/>
      <c r="C78" s="39"/>
      <c r="D78" s="39"/>
      <c r="E78" s="39"/>
      <c r="G78" s="39"/>
    </row>
    <row r="79" spans="1:11" ht="15.5" x14ac:dyDescent="0.35">
      <c r="A79" s="3" t="s">
        <v>59</v>
      </c>
      <c r="B79" s="3"/>
      <c r="C79" s="3"/>
      <c r="D79" s="112"/>
      <c r="E79" s="116"/>
    </row>
    <row r="80" spans="1:11" ht="21" customHeight="1" x14ac:dyDescent="0.35">
      <c r="A80" s="203" t="s">
        <v>23</v>
      </c>
      <c r="B80" s="203"/>
      <c r="C80" s="203"/>
      <c r="D80" s="113"/>
      <c r="E80" s="117"/>
      <c r="F80" s="1"/>
      <c r="G80" s="1"/>
      <c r="H80" s="1"/>
      <c r="I80" s="1"/>
      <c r="J80" s="1"/>
      <c r="K80" s="1"/>
    </row>
    <row r="81" spans="4:5" x14ac:dyDescent="0.35">
      <c r="D81" s="114"/>
      <c r="E81" s="118"/>
    </row>
    <row r="82" spans="4:5" x14ac:dyDescent="0.35">
      <c r="E82" s="119"/>
    </row>
    <row r="83" spans="4:5" ht="15.5" x14ac:dyDescent="0.35">
      <c r="E83" s="120"/>
    </row>
    <row r="84" spans="4:5" ht="15.5" x14ac:dyDescent="0.35">
      <c r="E84" s="120"/>
    </row>
    <row r="85" spans="4:5" ht="15.5" x14ac:dyDescent="0.35">
      <c r="E85" s="121"/>
    </row>
    <row r="86" spans="4:5" ht="15.5" x14ac:dyDescent="0.35">
      <c r="E86" s="120"/>
    </row>
    <row r="87" spans="4:5" x14ac:dyDescent="0.35">
      <c r="E87" s="122"/>
    </row>
  </sheetData>
  <mergeCells count="31">
    <mergeCell ref="A1:K1"/>
    <mergeCell ref="A2:K2"/>
    <mergeCell ref="A3:K3"/>
    <mergeCell ref="A4:K4"/>
    <mergeCell ref="A46:A48"/>
    <mergeCell ref="A37:A41"/>
    <mergeCell ref="G8:G9"/>
    <mergeCell ref="F8:F9"/>
    <mergeCell ref="A10:A12"/>
    <mergeCell ref="A13:A14"/>
    <mergeCell ref="H7:K7"/>
    <mergeCell ref="C8:D8"/>
    <mergeCell ref="E8:E9"/>
    <mergeCell ref="A7:A9"/>
    <mergeCell ref="B7:B9"/>
    <mergeCell ref="C7:G7"/>
    <mergeCell ref="A6:B6"/>
    <mergeCell ref="A80:C80"/>
    <mergeCell ref="A49:A51"/>
    <mergeCell ref="A52:A56"/>
    <mergeCell ref="A57:A61"/>
    <mergeCell ref="A62:A64"/>
    <mergeCell ref="A73:A76"/>
    <mergeCell ref="A69:A72"/>
    <mergeCell ref="A65:A68"/>
    <mergeCell ref="A15:A17"/>
    <mergeCell ref="A42:A45"/>
    <mergeCell ref="A18:A22"/>
    <mergeCell ref="A23:A28"/>
    <mergeCell ref="A29:A34"/>
    <mergeCell ref="A35:A36"/>
  </mergeCells>
  <phoneticPr fontId="0" type="noConversion"/>
  <pageMargins left="0.51181102362204722" right="0.51181102362204722" top="0.78740157480314965" bottom="0.78740157480314965" header="0.31496062992125984" footer="0.31496062992125984"/>
  <pageSetup paperSize="9" scale="9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2"/>
  <sheetViews>
    <sheetView topLeftCell="C1" zoomScaleNormal="100" workbookViewId="0">
      <selection sqref="A1:K82"/>
    </sheetView>
  </sheetViews>
  <sheetFormatPr defaultRowHeight="14.5" x14ac:dyDescent="0.35"/>
  <cols>
    <col min="1" max="1" width="6.81640625" customWidth="1"/>
    <col min="2" max="2" width="35.36328125" customWidth="1"/>
    <col min="3" max="3" width="16.6328125" customWidth="1"/>
    <col min="4" max="4" width="26.453125" customWidth="1"/>
    <col min="5" max="7" width="16.08984375" customWidth="1"/>
  </cols>
  <sheetData>
    <row r="1" spans="1:11" ht="15" x14ac:dyDescent="0.35">
      <c r="A1" s="210" t="s">
        <v>15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1" ht="15" x14ac:dyDescent="0.35">
      <c r="A2" s="210" t="s">
        <v>37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</row>
    <row r="3" spans="1:11" ht="15" x14ac:dyDescent="0.35">
      <c r="A3" s="210" t="s">
        <v>36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</row>
    <row r="4" spans="1:11" ht="15" x14ac:dyDescent="0.35">
      <c r="A4" s="210" t="s">
        <v>62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</row>
    <row r="5" spans="1:11" x14ac:dyDescent="0.35">
      <c r="A5" s="106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" thickBot="1" x14ac:dyDescent="0.4">
      <c r="A6" s="202" t="s">
        <v>69</v>
      </c>
      <c r="B6" s="202"/>
      <c r="C6" s="4"/>
      <c r="D6" s="4"/>
      <c r="E6" s="4"/>
      <c r="F6" s="5"/>
      <c r="G6" s="5"/>
      <c r="H6" s="4"/>
      <c r="I6" s="4"/>
      <c r="J6" s="4"/>
      <c r="K6" s="5" t="s">
        <v>0</v>
      </c>
    </row>
    <row r="7" spans="1:11" ht="15.5" thickBot="1" x14ac:dyDescent="0.4">
      <c r="A7" s="249" t="s">
        <v>1</v>
      </c>
      <c r="B7" s="252" t="s">
        <v>2</v>
      </c>
      <c r="C7" s="237"/>
      <c r="D7" s="237"/>
      <c r="E7" s="237"/>
      <c r="F7" s="237"/>
      <c r="G7" s="238"/>
      <c r="H7" s="230" t="s">
        <v>10</v>
      </c>
      <c r="I7" s="231"/>
      <c r="J7" s="232"/>
      <c r="K7" s="233"/>
    </row>
    <row r="8" spans="1:11" ht="15" x14ac:dyDescent="0.35">
      <c r="A8" s="250"/>
      <c r="B8" s="253"/>
      <c r="C8" s="234" t="s">
        <v>17</v>
      </c>
      <c r="D8" s="220"/>
      <c r="E8" s="220" t="s">
        <v>3</v>
      </c>
      <c r="F8" s="220" t="s">
        <v>18</v>
      </c>
      <c r="G8" s="235" t="s">
        <v>19</v>
      </c>
      <c r="H8" s="256" t="s">
        <v>11</v>
      </c>
      <c r="I8" s="241" t="s">
        <v>12</v>
      </c>
      <c r="J8" s="241" t="s">
        <v>20</v>
      </c>
      <c r="K8" s="239" t="s">
        <v>14</v>
      </c>
    </row>
    <row r="9" spans="1:11" ht="30" customHeight="1" thickBot="1" x14ac:dyDescent="0.4">
      <c r="A9" s="251"/>
      <c r="B9" s="254"/>
      <c r="C9" s="145" t="s">
        <v>16</v>
      </c>
      <c r="D9" s="146" t="s">
        <v>24</v>
      </c>
      <c r="E9" s="221"/>
      <c r="F9" s="221"/>
      <c r="G9" s="236"/>
      <c r="H9" s="257"/>
      <c r="I9" s="242"/>
      <c r="J9" s="242"/>
      <c r="K9" s="240"/>
    </row>
    <row r="10" spans="1:11" ht="16" thickBot="1" x14ac:dyDescent="0.4">
      <c r="A10" s="246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10685400</v>
      </c>
      <c r="F10" s="51">
        <f>SUM(F11:F12)</f>
        <v>58378860</v>
      </c>
      <c r="G10" s="51">
        <f>SUM(G11:G12)</f>
        <v>6432663.4900000002</v>
      </c>
      <c r="H10" s="52"/>
      <c r="I10" s="52"/>
      <c r="J10" s="52"/>
      <c r="K10" s="148"/>
    </row>
    <row r="11" spans="1:11" ht="16" thickBot="1" x14ac:dyDescent="0.4">
      <c r="A11" s="247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65" t="e">
        <f>SUM(G11/E11*100)</f>
        <v>#DIV/0!</v>
      </c>
      <c r="K11" s="149">
        <f>(D11*100)/$D$79</f>
        <v>0</v>
      </c>
    </row>
    <row r="12" spans="1:11" ht="16" thickBot="1" x14ac:dyDescent="0.4">
      <c r="A12" s="248"/>
      <c r="B12" s="41" t="s">
        <v>25</v>
      </c>
      <c r="C12" s="57">
        <v>69064260</v>
      </c>
      <c r="D12" s="57">
        <v>69064260</v>
      </c>
      <c r="E12" s="129">
        <v>10685400</v>
      </c>
      <c r="F12" s="57">
        <f>SUM(D12-E12)</f>
        <v>58378860</v>
      </c>
      <c r="G12" s="58">
        <v>6432663.4900000002</v>
      </c>
      <c r="H12" s="59">
        <f>SUM(E12/D12*100)</f>
        <v>15.471678115424679</v>
      </c>
      <c r="I12" s="59">
        <f>SUM(F12/D12*100)</f>
        <v>84.52832188457532</v>
      </c>
      <c r="J12" s="150">
        <f>SUM(G12/E12*100)</f>
        <v>60.200493102738321</v>
      </c>
      <c r="K12" s="151">
        <v>81.81</v>
      </c>
    </row>
    <row r="13" spans="1:11" ht="16" thickBot="1" x14ac:dyDescent="0.4">
      <c r="A13" s="246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52" t="e">
        <f>SUM(J14)</f>
        <v>#DIV/0!</v>
      </c>
      <c r="K13" s="152">
        <f>SUM(K14)</f>
        <v>0</v>
      </c>
    </row>
    <row r="14" spans="1:11" ht="16" thickBot="1" x14ac:dyDescent="0.4">
      <c r="A14" s="247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65" t="e">
        <f>SUM(G14/E14*100)</f>
        <v>#DIV/0!</v>
      </c>
      <c r="K14" s="149">
        <f>(D14*100)/$D$79</f>
        <v>0</v>
      </c>
    </row>
    <row r="15" spans="1:11" ht="16" thickBot="1" x14ac:dyDescent="0.4">
      <c r="A15" s="246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2800</v>
      </c>
      <c r="F15" s="51">
        <f>SUM(F16:F17)</f>
        <v>227200</v>
      </c>
      <c r="G15" s="63">
        <f>SUM(G16:G17)</f>
        <v>0</v>
      </c>
      <c r="H15" s="64"/>
      <c r="I15" s="52"/>
      <c r="J15" s="52"/>
      <c r="K15" s="152"/>
    </row>
    <row r="16" spans="1:11" ht="15.5" x14ac:dyDescent="0.35">
      <c r="A16" s="247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65" t="e">
        <f>SUM(G16/E16*100)</f>
        <v>#DIV/0!</v>
      </c>
      <c r="K16" s="149">
        <f>(D16*100)/$D$79</f>
        <v>0</v>
      </c>
    </row>
    <row r="17" spans="1:11" ht="16" thickBot="1" x14ac:dyDescent="0.4">
      <c r="A17" s="248"/>
      <c r="B17" s="33" t="s">
        <v>27</v>
      </c>
      <c r="C17" s="66">
        <v>230000</v>
      </c>
      <c r="D17" s="66">
        <v>230000</v>
      </c>
      <c r="E17" s="67">
        <v>2800</v>
      </c>
      <c r="F17" s="66">
        <f>SUM(D17-E17)</f>
        <v>227200</v>
      </c>
      <c r="G17" s="67">
        <v>0</v>
      </c>
      <c r="H17" s="68">
        <f>SUM(E17/D17*100)</f>
        <v>1.2173913043478262</v>
      </c>
      <c r="I17" s="68">
        <f>SUM(F17/D17*100)</f>
        <v>98.782608695652172</v>
      </c>
      <c r="J17" s="68">
        <f>SUM(G17/E17*100)</f>
        <v>0</v>
      </c>
      <c r="K17" s="153">
        <v>0.4</v>
      </c>
    </row>
    <row r="18" spans="1:11" ht="16" thickBot="1" x14ac:dyDescent="0.4">
      <c r="A18" s="246">
        <v>802</v>
      </c>
      <c r="B18" s="23" t="s">
        <v>21</v>
      </c>
      <c r="C18" s="61">
        <f>SUM(C19:C22)</f>
        <v>8043510</v>
      </c>
      <c r="D18" s="51">
        <f>SUM(D19:D22)</f>
        <v>8043510</v>
      </c>
      <c r="E18" s="51">
        <f>SUM(E19:E22)</f>
        <v>1815594.57</v>
      </c>
      <c r="F18" s="51">
        <f>SUM(F19:F22)</f>
        <v>6227915.4299999997</v>
      </c>
      <c r="G18" s="61">
        <f>SUM(G19:G22)</f>
        <v>1359504.51</v>
      </c>
      <c r="H18" s="52"/>
      <c r="I18" s="52"/>
      <c r="J18" s="52"/>
      <c r="K18" s="152"/>
    </row>
    <row r="19" spans="1:11" ht="15.5" x14ac:dyDescent="0.35">
      <c r="A19" s="247"/>
      <c r="B19" s="32" t="s">
        <v>25</v>
      </c>
      <c r="C19" s="47">
        <v>2979910</v>
      </c>
      <c r="D19" s="47">
        <v>2979910</v>
      </c>
      <c r="E19" s="55">
        <v>132302.07999999999</v>
      </c>
      <c r="F19" s="47">
        <f>SUM(D19-E19)</f>
        <v>2847607.92</v>
      </c>
      <c r="G19" s="55">
        <v>112233.68</v>
      </c>
      <c r="H19" s="62">
        <f>SUM(E19/D19*100)</f>
        <v>4.4398012020497255</v>
      </c>
      <c r="I19" s="62">
        <f t="shared" ref="I19:J22" si="0">SUM(F19/D19*100)</f>
        <v>95.560198797950264</v>
      </c>
      <c r="J19" s="62">
        <f t="shared" si="0"/>
        <v>84.831379824111607</v>
      </c>
      <c r="K19" s="149">
        <v>4.5</v>
      </c>
    </row>
    <row r="20" spans="1:11" ht="15.5" x14ac:dyDescent="0.35">
      <c r="A20" s="247"/>
      <c r="B20" s="45" t="s">
        <v>63</v>
      </c>
      <c r="C20" s="108">
        <v>472600</v>
      </c>
      <c r="D20" s="108">
        <v>472600</v>
      </c>
      <c r="E20" s="109">
        <v>57119</v>
      </c>
      <c r="F20" s="108">
        <f>D20-E20</f>
        <v>415481</v>
      </c>
      <c r="G20" s="109">
        <v>5219</v>
      </c>
      <c r="H20" s="110"/>
      <c r="I20" s="110"/>
      <c r="J20" s="110"/>
      <c r="K20" s="154"/>
    </row>
    <row r="21" spans="1:11" ht="16" thickBot="1" x14ac:dyDescent="0.4">
      <c r="A21" s="247"/>
      <c r="B21" s="43" t="s">
        <v>57</v>
      </c>
      <c r="C21" s="74">
        <v>0</v>
      </c>
      <c r="D21" s="74">
        <v>0</v>
      </c>
      <c r="E21" s="75">
        <v>0</v>
      </c>
      <c r="F21" s="74">
        <f>SUM(D21-E21)</f>
        <v>0</v>
      </c>
      <c r="G21" s="75">
        <v>0</v>
      </c>
      <c r="H21" s="56" t="e">
        <f>SUM(E21/D21*100)</f>
        <v>#DIV/0!</v>
      </c>
      <c r="I21" s="56" t="e">
        <f t="shared" si="0"/>
        <v>#DIV/0!</v>
      </c>
      <c r="J21" s="56" t="e">
        <f t="shared" si="0"/>
        <v>#DIV/0!</v>
      </c>
      <c r="K21" s="153">
        <f>(D21*100)/$D$79</f>
        <v>0</v>
      </c>
    </row>
    <row r="22" spans="1:11" ht="16" thickBot="1" x14ac:dyDescent="0.4">
      <c r="A22" s="248"/>
      <c r="B22" s="42" t="s">
        <v>26</v>
      </c>
      <c r="C22" s="70">
        <v>4591000</v>
      </c>
      <c r="D22" s="70">
        <v>4591000</v>
      </c>
      <c r="E22" s="71">
        <v>1626173.49</v>
      </c>
      <c r="F22" s="70">
        <f>SUM(D22-E22)</f>
        <v>2964826.51</v>
      </c>
      <c r="G22" s="71">
        <v>1242051.83</v>
      </c>
      <c r="H22" s="68">
        <f>SUM(E22/D22*100)</f>
        <v>35.420899368329337</v>
      </c>
      <c r="I22" s="68">
        <f t="shared" si="0"/>
        <v>64.579100631670656</v>
      </c>
      <c r="J22" s="68">
        <f t="shared" si="0"/>
        <v>76.37880199362985</v>
      </c>
      <c r="K22" s="155">
        <v>4.2699999999999996</v>
      </c>
    </row>
    <row r="23" spans="1:11" ht="16" thickBot="1" x14ac:dyDescent="0.4">
      <c r="A23" s="246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21840</v>
      </c>
      <c r="F23" s="51">
        <f>SUM(F24:F28)</f>
        <v>428160</v>
      </c>
      <c r="G23" s="61">
        <f>SUM(G24:G28)</f>
        <v>4100</v>
      </c>
      <c r="H23" s="52"/>
      <c r="I23" s="52"/>
      <c r="J23" s="52"/>
      <c r="K23" s="152"/>
    </row>
    <row r="24" spans="1:11" ht="15.5" x14ac:dyDescent="0.35">
      <c r="A24" s="247"/>
      <c r="B24" s="32" t="s">
        <v>44</v>
      </c>
      <c r="C24" s="47">
        <v>400000</v>
      </c>
      <c r="D24" s="47">
        <v>400000</v>
      </c>
      <c r="E24" s="55">
        <v>21840</v>
      </c>
      <c r="F24" s="47">
        <f>SUM(D24-E24)</f>
        <v>378160</v>
      </c>
      <c r="G24" s="55">
        <v>4100</v>
      </c>
      <c r="H24" s="62">
        <f>SUM(E24/D24*100)</f>
        <v>5.46</v>
      </c>
      <c r="I24" s="62">
        <f t="shared" ref="I24:J28" si="1">SUM(F24/D24*100)</f>
        <v>94.54</v>
      </c>
      <c r="J24" s="156">
        <f t="shared" si="1"/>
        <v>18.772893772893774</v>
      </c>
      <c r="K24" s="149">
        <f>(D24*100)/$D$79</f>
        <v>0.48322876137499055</v>
      </c>
    </row>
    <row r="25" spans="1:11" ht="16" thickBot="1" x14ac:dyDescent="0.4">
      <c r="A25" s="247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157" t="e">
        <f t="shared" si="1"/>
        <v>#DIV/0!</v>
      </c>
      <c r="K25" s="153">
        <f>(D25*100)/$D$79</f>
        <v>6.0403595171873818E-2</v>
      </c>
    </row>
    <row r="26" spans="1:11" ht="16" thickBot="1" x14ac:dyDescent="0.4">
      <c r="A26" s="247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157" t="e">
        <f t="shared" si="1"/>
        <v>#DIV/0!</v>
      </c>
      <c r="K26" s="153">
        <f>(D26*100)/$D$79</f>
        <v>0</v>
      </c>
    </row>
    <row r="27" spans="1:11" ht="16" thickBot="1" x14ac:dyDescent="0.4">
      <c r="A27" s="247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157" t="e">
        <f t="shared" si="1"/>
        <v>#DIV/0!</v>
      </c>
      <c r="K27" s="153">
        <f>(D27*100)/$D$79</f>
        <v>0</v>
      </c>
    </row>
    <row r="28" spans="1:11" ht="16" thickBot="1" x14ac:dyDescent="0.4">
      <c r="A28" s="248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157" t="e">
        <f t="shared" si="1"/>
        <v>#DIV/0!</v>
      </c>
      <c r="K28" s="155">
        <f>(D28*100)/$D$79</f>
        <v>0</v>
      </c>
    </row>
    <row r="29" spans="1:11" ht="16" thickBot="1" x14ac:dyDescent="0.4">
      <c r="A29" s="246">
        <v>38</v>
      </c>
      <c r="B29" s="23" t="s">
        <v>58</v>
      </c>
      <c r="C29" s="61">
        <f>SUM(C30:C34)</f>
        <v>474090</v>
      </c>
      <c r="D29" s="51">
        <f>SUM(D30:D34)</f>
        <v>603357.85</v>
      </c>
      <c r="E29" s="61">
        <f>SUM(E30:E34)</f>
        <v>13608</v>
      </c>
      <c r="F29" s="51">
        <f>SUM(F30:F34)</f>
        <v>470515</v>
      </c>
      <c r="G29" s="61">
        <f>SUM(G30:G34)</f>
        <v>12582.5</v>
      </c>
      <c r="H29" s="52"/>
      <c r="I29" s="52"/>
      <c r="J29" s="52"/>
      <c r="K29" s="152"/>
    </row>
    <row r="30" spans="1:11" ht="15.5" x14ac:dyDescent="0.35">
      <c r="A30" s="247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38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156" t="e">
        <f t="shared" si="3"/>
        <v>#DIV/0!</v>
      </c>
      <c r="K30" s="149">
        <f>(D30*100)/$D$79</f>
        <v>0.20537222358437096</v>
      </c>
    </row>
    <row r="31" spans="1:11" ht="15.5" x14ac:dyDescent="0.35">
      <c r="A31" s="247"/>
      <c r="B31" s="43" t="s">
        <v>31</v>
      </c>
      <c r="C31" s="73">
        <v>300000</v>
      </c>
      <c r="D31" s="74">
        <v>300000</v>
      </c>
      <c r="E31" s="75">
        <v>3575</v>
      </c>
      <c r="F31" s="73">
        <f t="shared" si="2"/>
        <v>296425</v>
      </c>
      <c r="G31" s="75">
        <v>3574.8</v>
      </c>
      <c r="H31" s="76">
        <f>SUM(E31/D31*100)</f>
        <v>1.1916666666666667</v>
      </c>
      <c r="I31" s="77">
        <f t="shared" si="3"/>
        <v>98.808333333333337</v>
      </c>
      <c r="J31" s="158">
        <f t="shared" si="3"/>
        <v>99.994405594405606</v>
      </c>
      <c r="K31" s="159">
        <f>(D31*100)/$D$79</f>
        <v>0.3624215710312429</v>
      </c>
    </row>
    <row r="32" spans="1:11" ht="15.5" x14ac:dyDescent="0.35">
      <c r="A32" s="247"/>
      <c r="B32" s="44" t="s">
        <v>46</v>
      </c>
      <c r="C32" s="78">
        <v>0</v>
      </c>
      <c r="D32" s="78">
        <v>129267.85</v>
      </c>
      <c r="E32" s="58">
        <v>10033</v>
      </c>
      <c r="F32" s="78">
        <v>0</v>
      </c>
      <c r="G32" s="75">
        <v>9007.7000000000007</v>
      </c>
      <c r="H32" s="79">
        <f>SUM(E32/D32*100)</f>
        <v>7.7614039376380131</v>
      </c>
      <c r="I32" s="59">
        <f t="shared" si="3"/>
        <v>0</v>
      </c>
      <c r="J32" s="158">
        <f t="shared" si="3"/>
        <v>89.780723612080138</v>
      </c>
      <c r="K32" s="151">
        <f>(D32*100)/$D$79</f>
        <v>0.15616485760277016</v>
      </c>
    </row>
    <row r="33" spans="1:11" ht="15.5" x14ac:dyDescent="0.35">
      <c r="A33" s="247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158" t="e">
        <f t="shared" si="3"/>
        <v>#DIV/0!</v>
      </c>
      <c r="K33" s="151">
        <f>(D33*100)/$D$79</f>
        <v>0</v>
      </c>
    </row>
    <row r="34" spans="1:11" ht="16" thickBot="1" x14ac:dyDescent="0.4">
      <c r="A34" s="248"/>
      <c r="B34" s="33" t="s">
        <v>25</v>
      </c>
      <c r="C34" s="66">
        <v>4090</v>
      </c>
      <c r="D34" s="66">
        <v>4090</v>
      </c>
      <c r="E34" s="67">
        <v>0</v>
      </c>
      <c r="F34" s="69">
        <f t="shared" si="2"/>
        <v>4090</v>
      </c>
      <c r="G34" s="67">
        <v>0</v>
      </c>
      <c r="H34" s="56">
        <f>SUM(E34/D34*100)</f>
        <v>0</v>
      </c>
      <c r="I34" s="68">
        <f t="shared" si="3"/>
        <v>100</v>
      </c>
      <c r="J34" s="157" t="e">
        <f t="shared" si="3"/>
        <v>#DIV/0!</v>
      </c>
      <c r="K34" s="153">
        <f>(D34*100)/$D$79</f>
        <v>4.9410140850592778E-3</v>
      </c>
    </row>
    <row r="35" spans="1:11" ht="16" thickBot="1" x14ac:dyDescent="0.4">
      <c r="A35" s="246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52"/>
      <c r="K35" s="152"/>
    </row>
    <row r="36" spans="1:11" ht="16" thickBot="1" x14ac:dyDescent="0.4">
      <c r="A36" s="248"/>
      <c r="B36" s="42" t="s">
        <v>29</v>
      </c>
      <c r="C36" s="72">
        <v>0</v>
      </c>
      <c r="D36" s="72">
        <v>0</v>
      </c>
      <c r="E36" s="131">
        <v>0</v>
      </c>
      <c r="F36" s="131"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160" t="e">
        <f>SUM(G36/E36*100)</f>
        <v>#DIV/0!</v>
      </c>
      <c r="K36" s="155">
        <f>(D36*100)/$D$79</f>
        <v>0</v>
      </c>
    </row>
    <row r="37" spans="1:11" ht="16" thickBot="1" x14ac:dyDescent="0.4">
      <c r="A37" s="246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16000</v>
      </c>
      <c r="F37" s="85">
        <f t="shared" si="2"/>
        <v>184000</v>
      </c>
      <c r="G37" s="61">
        <f>SUM(G38:G41)</f>
        <v>12450</v>
      </c>
      <c r="H37" s="52"/>
      <c r="I37" s="52"/>
      <c r="J37" s="52"/>
      <c r="K37" s="152"/>
    </row>
    <row r="38" spans="1:11" ht="15.5" x14ac:dyDescent="0.35">
      <c r="A38" s="247"/>
      <c r="B38" s="172" t="s">
        <v>27</v>
      </c>
      <c r="C38" s="173">
        <v>200000</v>
      </c>
      <c r="D38" s="173">
        <v>200000</v>
      </c>
      <c r="E38" s="90">
        <v>16000</v>
      </c>
      <c r="F38" s="174">
        <f t="shared" si="2"/>
        <v>184000</v>
      </c>
      <c r="G38" s="175">
        <v>12450</v>
      </c>
      <c r="H38" s="125">
        <f>SUM(E38/D38*100)</f>
        <v>8</v>
      </c>
      <c r="I38" s="126">
        <f t="shared" ref="I38:J41" si="4">SUM(F38/D38*100)</f>
        <v>92</v>
      </c>
      <c r="J38" s="161">
        <f t="shared" si="4"/>
        <v>77.8125</v>
      </c>
      <c r="K38" s="162">
        <f>(D38*100)/$D$79</f>
        <v>0.24161438068749527</v>
      </c>
    </row>
    <row r="39" spans="1:11" ht="15.5" x14ac:dyDescent="0.35">
      <c r="A39" s="247"/>
      <c r="B39" s="176" t="s">
        <v>57</v>
      </c>
      <c r="C39" s="177">
        <v>0</v>
      </c>
      <c r="D39" s="177">
        <v>0</v>
      </c>
      <c r="E39" s="178">
        <v>0</v>
      </c>
      <c r="F39" s="177">
        <v>0</v>
      </c>
      <c r="G39" s="74">
        <v>0</v>
      </c>
      <c r="H39" s="76" t="e">
        <f>SUM(E39/D39*100)</f>
        <v>#DIV/0!</v>
      </c>
      <c r="I39" s="77" t="e">
        <f t="shared" si="4"/>
        <v>#DIV/0!</v>
      </c>
      <c r="J39" s="158" t="e">
        <f t="shared" si="4"/>
        <v>#DIV/0!</v>
      </c>
      <c r="K39" s="159">
        <f>(D39*100)/$D$79</f>
        <v>0</v>
      </c>
    </row>
    <row r="40" spans="1:11" ht="15.5" x14ac:dyDescent="0.35">
      <c r="A40" s="247"/>
      <c r="B40" s="176" t="s">
        <v>52</v>
      </c>
      <c r="C40" s="177">
        <v>0</v>
      </c>
      <c r="D40" s="177">
        <v>0</v>
      </c>
      <c r="E40" s="178">
        <v>0</v>
      </c>
      <c r="F40" s="177">
        <v>0</v>
      </c>
      <c r="G40" s="74">
        <v>0</v>
      </c>
      <c r="H40" s="76" t="e">
        <f>SUM(E40/D40*100)</f>
        <v>#DIV/0!</v>
      </c>
      <c r="I40" s="77" t="e">
        <f t="shared" si="4"/>
        <v>#DIV/0!</v>
      </c>
      <c r="J40" s="158" t="e">
        <f t="shared" si="4"/>
        <v>#DIV/0!</v>
      </c>
      <c r="K40" s="159">
        <f>(D40*100)/$D$79</f>
        <v>0</v>
      </c>
    </row>
    <row r="41" spans="1:11" ht="16" thickBot="1" x14ac:dyDescent="0.4">
      <c r="A41" s="248"/>
      <c r="B41" s="42" t="s">
        <v>29</v>
      </c>
      <c r="C41" s="87">
        <v>0</v>
      </c>
      <c r="D41" s="87">
        <v>0</v>
      </c>
      <c r="E41" s="72">
        <v>0</v>
      </c>
      <c r="F41" s="131"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160" t="e">
        <f t="shared" si="4"/>
        <v>#DIV/0!</v>
      </c>
      <c r="K41" s="155">
        <f>(D41*100)/$D$79</f>
        <v>0</v>
      </c>
    </row>
    <row r="42" spans="1:11" ht="16" thickBot="1" x14ac:dyDescent="0.4">
      <c r="A42" s="243" t="s">
        <v>34</v>
      </c>
      <c r="B42" s="23" t="s">
        <v>56</v>
      </c>
      <c r="C42" s="61">
        <f>SUM(C43:C45)</f>
        <v>20000</v>
      </c>
      <c r="D42" s="61">
        <f>SUM(D43:D45)</f>
        <v>22000</v>
      </c>
      <c r="E42" s="61">
        <f>SUM(E43:E45)</f>
        <v>0</v>
      </c>
      <c r="F42" s="61">
        <f>SUM(F43:F45)</f>
        <v>22000</v>
      </c>
      <c r="G42" s="61">
        <f>SUM(G43:G45)</f>
        <v>0</v>
      </c>
      <c r="H42" s="52"/>
      <c r="I42" s="52"/>
      <c r="J42" s="52"/>
      <c r="K42" s="152"/>
    </row>
    <row r="43" spans="1:11" ht="15.5" x14ac:dyDescent="0.35">
      <c r="A43" s="244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156" t="e">
        <f t="shared" si="5"/>
        <v>#DIV/0!</v>
      </c>
      <c r="K43" s="149">
        <f>(D43*100)/$D$79</f>
        <v>0</v>
      </c>
    </row>
    <row r="44" spans="1:11" ht="15.5" x14ac:dyDescent="0.35">
      <c r="A44" s="244"/>
      <c r="B44" s="43" t="s">
        <v>31</v>
      </c>
      <c r="C44" s="47">
        <v>20000</v>
      </c>
      <c r="D44" s="47">
        <v>20000</v>
      </c>
      <c r="E44" s="55">
        <v>0</v>
      </c>
      <c r="F44" s="47">
        <f>SUM(D44-E44)</f>
        <v>20000</v>
      </c>
      <c r="G44" s="92">
        <v>0</v>
      </c>
      <c r="H44" s="76">
        <f>SUM(E44/D44*100)</f>
        <v>0</v>
      </c>
      <c r="I44" s="77">
        <f t="shared" si="5"/>
        <v>100</v>
      </c>
      <c r="J44" s="158" t="e">
        <f t="shared" si="5"/>
        <v>#DIV/0!</v>
      </c>
      <c r="K44" s="159">
        <f>(D44*100)/$D$79</f>
        <v>2.4161438068749527E-2</v>
      </c>
    </row>
    <row r="45" spans="1:11" ht="16" thickBot="1" x14ac:dyDescent="0.4">
      <c r="A45" s="245"/>
      <c r="B45" s="33" t="s">
        <v>53</v>
      </c>
      <c r="C45" s="69">
        <v>0</v>
      </c>
      <c r="D45" s="69">
        <v>2000</v>
      </c>
      <c r="E45" s="67">
        <v>0</v>
      </c>
      <c r="F45" s="74">
        <f>SUM(D45-E45)</f>
        <v>2000</v>
      </c>
      <c r="G45" s="93">
        <v>0</v>
      </c>
      <c r="H45" s="56">
        <f>SUM(E45/D45*100)</f>
        <v>0</v>
      </c>
      <c r="I45" s="68">
        <f t="shared" si="5"/>
        <v>100</v>
      </c>
      <c r="J45" s="157" t="e">
        <f t="shared" si="5"/>
        <v>#DIV/0!</v>
      </c>
      <c r="K45" s="153">
        <f>(D45*100)/$D$79</f>
        <v>2.4161438068749526E-3</v>
      </c>
    </row>
    <row r="46" spans="1:11" ht="16" thickBot="1" x14ac:dyDescent="0.4">
      <c r="A46" s="246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52"/>
      <c r="K46" s="152"/>
    </row>
    <row r="47" spans="1:11" ht="15.5" x14ac:dyDescent="0.35">
      <c r="A47" s="247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156" t="e">
        <f>SUM(G47/E47*100)</f>
        <v>#DIV/0!</v>
      </c>
      <c r="K47" s="149">
        <f>(D47*100)/$D$79</f>
        <v>0</v>
      </c>
    </row>
    <row r="48" spans="1:11" ht="16" thickBot="1" x14ac:dyDescent="0.4">
      <c r="A48" s="248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157" t="e">
        <f>SUM(G48/E48*100)</f>
        <v>#DIV/0!</v>
      </c>
      <c r="K48" s="153">
        <f>(D48*100)/$D$79</f>
        <v>7.2484314206248582E-2</v>
      </c>
    </row>
    <row r="49" spans="1:11" ht="16" thickBot="1" x14ac:dyDescent="0.4">
      <c r="A49" s="246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52"/>
      <c r="K49" s="152"/>
    </row>
    <row r="50" spans="1:11" ht="15.5" x14ac:dyDescent="0.35">
      <c r="A50" s="247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156" t="e">
        <f>SUM(G50/E50*100)</f>
        <v>#DIV/0!</v>
      </c>
      <c r="K50" s="149">
        <f>(D50*100)/$D$79</f>
        <v>0</v>
      </c>
    </row>
    <row r="51" spans="1:11" ht="16" thickBot="1" x14ac:dyDescent="0.4">
      <c r="A51" s="248"/>
      <c r="B51" s="33" t="s">
        <v>30</v>
      </c>
      <c r="C51" s="66">
        <v>50000</v>
      </c>
      <c r="D51" s="66">
        <v>50000</v>
      </c>
      <c r="E51" s="66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157">
        <f>SUM(G51/E51*100)</f>
        <v>0</v>
      </c>
      <c r="K51" s="153">
        <f>(D51*100)/$D$79</f>
        <v>6.0403595171873818E-2</v>
      </c>
    </row>
    <row r="52" spans="1:11" ht="16" thickBot="1" x14ac:dyDescent="0.4">
      <c r="A52" s="246">
        <v>57</v>
      </c>
      <c r="B52" s="23" t="s">
        <v>7</v>
      </c>
      <c r="C52" s="61">
        <f>SUM(C53:C56)</f>
        <v>380000</v>
      </c>
      <c r="D52" s="94">
        <f>SUM(D53:D56)</f>
        <v>965591.6</v>
      </c>
      <c r="E52" s="61">
        <f>SUM(E53:E56)</f>
        <v>0</v>
      </c>
      <c r="F52" s="51">
        <f>SUM(F53:F56)</f>
        <v>965591.6</v>
      </c>
      <c r="G52" s="61">
        <f>SUM(G53:G56)</f>
        <v>0</v>
      </c>
      <c r="H52" s="52"/>
      <c r="I52" s="52"/>
      <c r="J52" s="52"/>
      <c r="K52" s="152"/>
    </row>
    <row r="53" spans="1:11" ht="15.5" x14ac:dyDescent="0.35">
      <c r="A53" s="247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156" t="e">
        <f t="shared" si="6"/>
        <v>#DIV/0!</v>
      </c>
      <c r="K53" s="149">
        <f>(D53*100)/$D$79</f>
        <v>0.12080719034374764</v>
      </c>
    </row>
    <row r="54" spans="1:11" ht="15.5" x14ac:dyDescent="0.35">
      <c r="A54" s="247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158" t="e">
        <f t="shared" si="6"/>
        <v>#DIV/0!</v>
      </c>
      <c r="K54" s="159">
        <f>(D54*100)/$D$79</f>
        <v>0</v>
      </c>
    </row>
    <row r="55" spans="1:11" ht="15.5" x14ac:dyDescent="0.35">
      <c r="A55" s="247"/>
      <c r="B55" s="44" t="s">
        <v>54</v>
      </c>
      <c r="C55" s="78">
        <v>0</v>
      </c>
      <c r="D55" s="78">
        <v>585591.6</v>
      </c>
      <c r="E55" s="74">
        <v>0</v>
      </c>
      <c r="F55" s="74">
        <f>SUM(D55-E55)</f>
        <v>585591.6</v>
      </c>
      <c r="G55" s="74">
        <v>0</v>
      </c>
      <c r="H55" s="76">
        <f>SUM(E55/D55*100)</f>
        <v>0</v>
      </c>
      <c r="I55" s="77">
        <f t="shared" si="6"/>
        <v>100</v>
      </c>
      <c r="J55" s="158" t="e">
        <f t="shared" si="6"/>
        <v>#DIV/0!</v>
      </c>
      <c r="K55" s="151">
        <f>(D55*100)/$D$79</f>
        <v>0.70743675884899726</v>
      </c>
    </row>
    <row r="56" spans="1:11" ht="16" thickBot="1" x14ac:dyDescent="0.4">
      <c r="A56" s="248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157" t="e">
        <f t="shared" si="6"/>
        <v>#DIV/0!</v>
      </c>
      <c r="K56" s="153">
        <f>(D56*100)/$D$79</f>
        <v>0.33826013296249335</v>
      </c>
    </row>
    <row r="57" spans="1:11" ht="16" thickBot="1" x14ac:dyDescent="0.4">
      <c r="A57" s="246">
        <v>806</v>
      </c>
      <c r="B57" s="23" t="s">
        <v>47</v>
      </c>
      <c r="C57" s="84">
        <f>SUM(C58:C61)</f>
        <v>1100000</v>
      </c>
      <c r="D57" s="51">
        <f>SUM(D58:D61)</f>
        <v>1167810.42</v>
      </c>
      <c r="E57" s="61">
        <f>SUM(E58:E61)</f>
        <v>45000</v>
      </c>
      <c r="F57" s="51">
        <f>SUM(F58:F61)</f>
        <v>1055000</v>
      </c>
      <c r="G57" s="61">
        <f>SUM(G58:G61)</f>
        <v>43906.97</v>
      </c>
      <c r="H57" s="52"/>
      <c r="I57" s="52"/>
      <c r="J57" s="52"/>
      <c r="K57" s="152"/>
    </row>
    <row r="58" spans="1:11" ht="15.5" x14ac:dyDescent="0.35">
      <c r="A58" s="247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156" t="e">
        <f t="shared" si="7"/>
        <v>#DIV/0!</v>
      </c>
      <c r="K58" s="149">
        <f>(D58*100)/$D$79</f>
        <v>0.24161438068749527</v>
      </c>
    </row>
    <row r="59" spans="1:11" ht="15.5" x14ac:dyDescent="0.35">
      <c r="A59" s="247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158" t="e">
        <f t="shared" si="7"/>
        <v>#DIV/0!</v>
      </c>
      <c r="K59" s="159">
        <f>(D59*100)/$D$79</f>
        <v>0</v>
      </c>
    </row>
    <row r="60" spans="1:11" ht="15.5" x14ac:dyDescent="0.35">
      <c r="A60" s="247"/>
      <c r="B60" s="44" t="s">
        <v>46</v>
      </c>
      <c r="C60" s="78">
        <v>0</v>
      </c>
      <c r="D60" s="78">
        <v>67810.42</v>
      </c>
      <c r="E60" s="58">
        <v>0</v>
      </c>
      <c r="F60" s="78">
        <v>0</v>
      </c>
      <c r="G60" s="78">
        <v>0</v>
      </c>
      <c r="H60" s="76">
        <f>SUM(E60/D60*100)</f>
        <v>0</v>
      </c>
      <c r="I60" s="77">
        <f t="shared" si="7"/>
        <v>0</v>
      </c>
      <c r="J60" s="158" t="e">
        <f t="shared" si="7"/>
        <v>#DIV/0!</v>
      </c>
      <c r="K60" s="151">
        <v>0.45</v>
      </c>
    </row>
    <row r="61" spans="1:11" ht="16" thickBot="1" x14ac:dyDescent="0.4">
      <c r="A61" s="248"/>
      <c r="B61" s="33" t="s">
        <v>30</v>
      </c>
      <c r="C61" s="66">
        <v>900000</v>
      </c>
      <c r="D61" s="66">
        <v>900000</v>
      </c>
      <c r="E61" s="67">
        <v>45000</v>
      </c>
      <c r="F61" s="66">
        <f>SUM(D61-E61)</f>
        <v>855000</v>
      </c>
      <c r="G61" s="67">
        <v>43906.97</v>
      </c>
      <c r="H61" s="68">
        <f>SUM(E61/D61*100)</f>
        <v>5</v>
      </c>
      <c r="I61" s="68">
        <f t="shared" si="7"/>
        <v>95</v>
      </c>
      <c r="J61" s="157">
        <f t="shared" si="7"/>
        <v>97.571044444444439</v>
      </c>
      <c r="K61" s="153">
        <v>0.4</v>
      </c>
    </row>
    <row r="62" spans="1:11" ht="16" thickBot="1" x14ac:dyDescent="0.4">
      <c r="A62" s="243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52"/>
      <c r="K62" s="152"/>
    </row>
    <row r="63" spans="1:11" ht="15.5" x14ac:dyDescent="0.35">
      <c r="A63" s="244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156" t="e">
        <f>SUM(G63/E63*100)</f>
        <v>#DIV/0!</v>
      </c>
      <c r="K63" s="149">
        <v>0.08</v>
      </c>
    </row>
    <row r="64" spans="1:11" ht="16" thickBot="1" x14ac:dyDescent="0.4">
      <c r="A64" s="245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157" t="e">
        <f>SUM(G64/E64*100)</f>
        <v>#DIV/0!</v>
      </c>
      <c r="K64" s="153">
        <f>(D64*100)/$D$79</f>
        <v>0</v>
      </c>
    </row>
    <row r="65" spans="1:11" ht="16" thickBot="1" x14ac:dyDescent="0.4">
      <c r="A65" s="246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52"/>
      <c r="K65" s="152"/>
    </row>
    <row r="66" spans="1:11" ht="15.5" x14ac:dyDescent="0.35">
      <c r="A66" s="247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156" t="e">
        <f t="shared" si="8"/>
        <v>#DIV/0!</v>
      </c>
      <c r="K66" s="149">
        <f>(D66*100)/$D$79</f>
        <v>0</v>
      </c>
    </row>
    <row r="67" spans="1:11" ht="15.5" x14ac:dyDescent="0.35">
      <c r="A67" s="247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156" t="e">
        <f t="shared" si="8"/>
        <v>#DIV/0!</v>
      </c>
      <c r="K67" s="154"/>
    </row>
    <row r="68" spans="1:11" ht="16" thickBot="1" x14ac:dyDescent="0.4">
      <c r="A68" s="248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97">
        <v>0</v>
      </c>
      <c r="I68" s="68">
        <f t="shared" si="8"/>
        <v>100</v>
      </c>
      <c r="J68" s="157" t="e">
        <f t="shared" si="8"/>
        <v>#DIV/0!</v>
      </c>
      <c r="K68" s="153">
        <f>(D68*100)/$D$79</f>
        <v>0.60403595171873814</v>
      </c>
    </row>
    <row r="69" spans="1:11" ht="16" thickBot="1" x14ac:dyDescent="0.4">
      <c r="A69" s="246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52"/>
      <c r="K69" s="152"/>
    </row>
    <row r="70" spans="1:11" ht="15.5" x14ac:dyDescent="0.35">
      <c r="A70" s="247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>SUM(F70/D70*100)</f>
        <v>100</v>
      </c>
      <c r="J70" s="156" t="e">
        <f t="shared" ref="J70:J72" si="9">SUM(G70/E70*100)</f>
        <v>#DIV/0!</v>
      </c>
      <c r="K70" s="149">
        <f>(D70*100)/$D$79</f>
        <v>0.62819738978748763</v>
      </c>
    </row>
    <row r="71" spans="1:11" ht="15.5" x14ac:dyDescent="0.35">
      <c r="A71" s="247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>SUM(F71/D71*100)</f>
        <v>100</v>
      </c>
      <c r="J71" s="158" t="e">
        <f t="shared" si="9"/>
        <v>#DIV/0!</v>
      </c>
      <c r="K71" s="159">
        <v>1.83</v>
      </c>
    </row>
    <row r="72" spans="1:11" ht="16" thickBot="1" x14ac:dyDescent="0.4">
      <c r="A72" s="248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>SUM(F72/D72*100)</f>
        <v>#DIV/0!</v>
      </c>
      <c r="J72" s="160" t="e">
        <f t="shared" si="9"/>
        <v>#DIV/0!</v>
      </c>
      <c r="K72" s="155">
        <v>1.83</v>
      </c>
    </row>
    <row r="73" spans="1:11" ht="16" thickBot="1" x14ac:dyDescent="0.4">
      <c r="A73" s="246">
        <v>75</v>
      </c>
      <c r="B73" s="23" t="s">
        <v>66</v>
      </c>
      <c r="C73" s="63">
        <f>SUM(C74:C76)</f>
        <v>200000</v>
      </c>
      <c r="D73" s="94">
        <f>SUM(D74:D76)</f>
        <v>200000</v>
      </c>
      <c r="E73" s="51">
        <f>SUM(E74:E76)</f>
        <v>20000</v>
      </c>
      <c r="F73" s="51">
        <f>SUM(F74:F76)</f>
        <v>180000</v>
      </c>
      <c r="G73" s="61">
        <f>SUM(G74:G76)</f>
        <v>2075</v>
      </c>
      <c r="H73" s="100"/>
      <c r="I73" s="100"/>
      <c r="J73" s="163"/>
      <c r="K73" s="152"/>
    </row>
    <row r="74" spans="1:11" ht="15.5" x14ac:dyDescent="0.35">
      <c r="A74" s="247"/>
      <c r="B74" s="123" t="s">
        <v>33</v>
      </c>
      <c r="C74" s="101">
        <v>150000</v>
      </c>
      <c r="D74" s="101">
        <v>150000</v>
      </c>
      <c r="E74" s="102">
        <v>20000</v>
      </c>
      <c r="F74" s="47">
        <f>SUM(D74-E74)</f>
        <v>130000</v>
      </c>
      <c r="G74" s="55">
        <v>2075</v>
      </c>
      <c r="H74" s="65">
        <f>SUM(E74/D74*100)</f>
        <v>13.333333333333334</v>
      </c>
      <c r="I74" s="62">
        <f>SUM(F74/D74*100)</f>
        <v>86.666666666666671</v>
      </c>
      <c r="J74" s="156">
        <f t="shared" ref="J74:J79" si="10">SUM(G74/E74*100)</f>
        <v>10.375</v>
      </c>
      <c r="K74" s="149">
        <f>(D74*100)/$D$79</f>
        <v>0.18121078551562145</v>
      </c>
    </row>
    <row r="75" spans="1:11" ht="15.5" x14ac:dyDescent="0.35">
      <c r="A75" s="247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>SUM(F75/D75*100)</f>
        <v>#DIV/0!</v>
      </c>
      <c r="J75" s="156" t="e">
        <f t="shared" si="10"/>
        <v>#DIV/0!</v>
      </c>
      <c r="K75" s="154"/>
    </row>
    <row r="76" spans="1:11" ht="16" thickBot="1" x14ac:dyDescent="0.4">
      <c r="A76" s="248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>SUM(F76/D76*100)</f>
        <v>100</v>
      </c>
      <c r="J76" s="157" t="e">
        <f t="shared" si="10"/>
        <v>#DIV/0!</v>
      </c>
      <c r="K76" s="153">
        <f>SUM(D76/D79)*100</f>
        <v>6.0403595171873818E-2</v>
      </c>
    </row>
    <row r="77" spans="1:11" ht="19.75" customHeight="1" thickBot="1" x14ac:dyDescent="0.4">
      <c r="A77" s="246">
        <v>1164</v>
      </c>
      <c r="B77" s="137" t="s">
        <v>67</v>
      </c>
      <c r="C77" s="144">
        <v>0</v>
      </c>
      <c r="D77" s="144">
        <v>0</v>
      </c>
      <c r="E77" s="130">
        <f>SUM(E78)</f>
        <v>5500000</v>
      </c>
      <c r="F77" s="143">
        <v>0</v>
      </c>
      <c r="G77" s="164">
        <f>SUM(G78)</f>
        <v>4125650</v>
      </c>
      <c r="H77" s="165"/>
      <c r="I77" s="166"/>
      <c r="J77" s="167"/>
      <c r="K77" s="168"/>
    </row>
    <row r="78" spans="1:11" ht="16" thickBot="1" x14ac:dyDescent="0.4">
      <c r="A78" s="248"/>
      <c r="B78" s="140" t="s">
        <v>68</v>
      </c>
      <c r="C78" s="87">
        <v>0</v>
      </c>
      <c r="D78" s="72">
        <v>0</v>
      </c>
      <c r="E78" s="72">
        <v>5500000</v>
      </c>
      <c r="F78" s="103">
        <v>0</v>
      </c>
      <c r="G78" s="142">
        <v>4125650</v>
      </c>
      <c r="H78" s="105">
        <v>0</v>
      </c>
      <c r="I78" s="56">
        <f>SUM(F78/E78*100)</f>
        <v>0</v>
      </c>
      <c r="J78" s="160"/>
      <c r="K78" s="155"/>
    </row>
    <row r="79" spans="1:11" ht="15.5" thickBot="1" x14ac:dyDescent="0.4">
      <c r="A79" s="169" t="s">
        <v>22</v>
      </c>
      <c r="B79" s="136" t="s">
        <v>13</v>
      </c>
      <c r="C79" s="38">
        <f>SUM(C10+C13,C15,C18,C23,C29,C35,C37,C42,C46,C49,C52,C57,C62,C65,C69+C73)</f>
        <v>81991860</v>
      </c>
      <c r="D79" s="38">
        <f>SUM(D10+D13,D15,D18,D23,D29,D35,D37,D42,D46,D49,D52,D57,D62,D65,D69+D73)</f>
        <v>82776529.86999999</v>
      </c>
      <c r="E79" s="38">
        <f>SUM(E10+E13,E15,E18,E23,E29,E35,E37,E42,E46,E49,E52,E57,E62,E65,E69,E73,E77)</f>
        <v>18121442.57</v>
      </c>
      <c r="F79" s="38">
        <f>SUM(F10+F13,F15,F18,F23,F29,F35,F37,F42,F46,F49,F52,F57,F62,F65,F69+F73)</f>
        <v>69968042.030000001</v>
      </c>
      <c r="G79" s="38">
        <f>SUM(G10+G13,G15,G18,G23,G29,G35,G37,G42,G46,G49,G52,G57,G62,G65,G69+G73+G77)</f>
        <v>11992932.469999999</v>
      </c>
      <c r="H79" s="170">
        <f>SUM(E79/D79*100)</f>
        <v>21.892005618572814</v>
      </c>
      <c r="I79" s="170">
        <f>SUM(F79/D79*100)</f>
        <v>84.526425714975446</v>
      </c>
      <c r="J79" s="170">
        <f t="shared" si="10"/>
        <v>66.180892738938269</v>
      </c>
      <c r="K79" s="171">
        <f>SUM(K10:K76)</f>
        <v>100.12557807982803</v>
      </c>
    </row>
    <row r="80" spans="1:11" ht="18.5" x14ac:dyDescent="0.45">
      <c r="A80" s="138" t="s">
        <v>70</v>
      </c>
      <c r="B80" s="3"/>
      <c r="C80" s="139"/>
      <c r="D80" s="139"/>
      <c r="E80" s="139"/>
      <c r="G80" s="139"/>
    </row>
    <row r="81" spans="1:11" ht="15.65" customHeight="1" x14ac:dyDescent="0.35">
      <c r="A81" s="3" t="s">
        <v>59</v>
      </c>
      <c r="B81" s="115"/>
      <c r="C81" s="115"/>
      <c r="D81" s="113"/>
      <c r="E81" s="117"/>
      <c r="F81" s="1"/>
      <c r="G81" s="1"/>
      <c r="H81" s="1"/>
      <c r="I81" s="1"/>
      <c r="J81" s="1"/>
      <c r="K81" s="1"/>
    </row>
    <row r="82" spans="1:11" ht="18.649999999999999" customHeight="1" x14ac:dyDescent="0.35">
      <c r="A82" s="255" t="s">
        <v>23</v>
      </c>
      <c r="B82" s="255"/>
      <c r="C82" s="255"/>
      <c r="D82" s="255"/>
    </row>
  </sheetData>
  <mergeCells count="36">
    <mergeCell ref="A77:A78"/>
    <mergeCell ref="A82:D82"/>
    <mergeCell ref="A69:A72"/>
    <mergeCell ref="A73:A76"/>
    <mergeCell ref="H8:H9"/>
    <mergeCell ref="A46:A48"/>
    <mergeCell ref="A49:A51"/>
    <mergeCell ref="A52:A56"/>
    <mergeCell ref="A57:A61"/>
    <mergeCell ref="A62:A64"/>
    <mergeCell ref="A65:A68"/>
    <mergeCell ref="A18:A22"/>
    <mergeCell ref="A23:A28"/>
    <mergeCell ref="A29:A34"/>
    <mergeCell ref="A35:A36"/>
    <mergeCell ref="A37:A41"/>
    <mergeCell ref="A42:A45"/>
    <mergeCell ref="E8:E9"/>
    <mergeCell ref="A10:A12"/>
    <mergeCell ref="A13:A14"/>
    <mergeCell ref="A15:A17"/>
    <mergeCell ref="A7:A9"/>
    <mergeCell ref="B7:B9"/>
    <mergeCell ref="H7:K7"/>
    <mergeCell ref="C8:D8"/>
    <mergeCell ref="A1:K1"/>
    <mergeCell ref="A2:K2"/>
    <mergeCell ref="A3:K3"/>
    <mergeCell ref="A4:K4"/>
    <mergeCell ref="A6:B6"/>
    <mergeCell ref="F8:F9"/>
    <mergeCell ref="G8:G9"/>
    <mergeCell ref="C7:G7"/>
    <mergeCell ref="K8:K9"/>
    <mergeCell ref="I8:I9"/>
    <mergeCell ref="J8:J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2"/>
  <sheetViews>
    <sheetView topLeftCell="C1" workbookViewId="0">
      <selection sqref="A1:K82"/>
    </sheetView>
  </sheetViews>
  <sheetFormatPr defaultRowHeight="14.5" x14ac:dyDescent="0.35"/>
  <cols>
    <col min="1" max="1" width="6.81640625" customWidth="1"/>
    <col min="2" max="2" width="35.36328125" customWidth="1"/>
    <col min="3" max="3" width="16.6328125" customWidth="1"/>
    <col min="4" max="4" width="26.453125" customWidth="1"/>
    <col min="5" max="7" width="16.08984375" customWidth="1"/>
  </cols>
  <sheetData>
    <row r="1" spans="1:13" ht="15" x14ac:dyDescent="0.35">
      <c r="A1" s="210" t="s">
        <v>15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3" ht="15" x14ac:dyDescent="0.35">
      <c r="A2" s="210" t="s">
        <v>37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</row>
    <row r="3" spans="1:13" ht="15" x14ac:dyDescent="0.35">
      <c r="A3" s="210" t="s">
        <v>36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</row>
    <row r="4" spans="1:13" ht="15" x14ac:dyDescent="0.35">
      <c r="A4" s="210" t="s">
        <v>62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</row>
    <row r="5" spans="1:13" x14ac:dyDescent="0.35">
      <c r="A5" s="106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3" ht="16" thickBot="1" x14ac:dyDescent="0.4">
      <c r="A6" s="202" t="s">
        <v>71</v>
      </c>
      <c r="B6" s="202"/>
      <c r="C6" s="4"/>
      <c r="D6" s="4"/>
      <c r="E6" s="4"/>
      <c r="F6" s="5"/>
      <c r="G6" s="5"/>
      <c r="H6" s="4"/>
      <c r="I6" s="4"/>
      <c r="J6" s="4"/>
      <c r="K6" s="5" t="s">
        <v>0</v>
      </c>
    </row>
    <row r="7" spans="1:13" ht="15.5" thickBot="1" x14ac:dyDescent="0.4">
      <c r="A7" s="249" t="s">
        <v>1</v>
      </c>
      <c r="B7" s="252" t="s">
        <v>2</v>
      </c>
      <c r="C7" s="237"/>
      <c r="D7" s="237"/>
      <c r="E7" s="237"/>
      <c r="F7" s="237"/>
      <c r="G7" s="238"/>
      <c r="H7" s="230" t="s">
        <v>10</v>
      </c>
      <c r="I7" s="231"/>
      <c r="J7" s="232"/>
      <c r="K7" s="233"/>
    </row>
    <row r="8" spans="1:13" ht="15" x14ac:dyDescent="0.35">
      <c r="A8" s="250"/>
      <c r="B8" s="253"/>
      <c r="C8" s="234" t="s">
        <v>17</v>
      </c>
      <c r="D8" s="220"/>
      <c r="E8" s="220" t="s">
        <v>3</v>
      </c>
      <c r="F8" s="220" t="s">
        <v>18</v>
      </c>
      <c r="G8" s="235" t="s">
        <v>19</v>
      </c>
      <c r="H8" s="256" t="s">
        <v>11</v>
      </c>
      <c r="I8" s="241" t="s">
        <v>12</v>
      </c>
      <c r="J8" s="241" t="s">
        <v>20</v>
      </c>
      <c r="K8" s="239" t="s">
        <v>14</v>
      </c>
    </row>
    <row r="9" spans="1:13" ht="15.5" thickBot="1" x14ac:dyDescent="0.4">
      <c r="A9" s="251"/>
      <c r="B9" s="254"/>
      <c r="C9" s="147" t="s">
        <v>16</v>
      </c>
      <c r="D9" s="146" t="s">
        <v>24</v>
      </c>
      <c r="E9" s="221"/>
      <c r="F9" s="221"/>
      <c r="G9" s="236"/>
      <c r="H9" s="257"/>
      <c r="I9" s="242"/>
      <c r="J9" s="242"/>
      <c r="K9" s="240"/>
      <c r="M9" t="s">
        <v>73</v>
      </c>
    </row>
    <row r="10" spans="1:13" ht="16" thickBot="1" x14ac:dyDescent="0.4">
      <c r="A10" s="246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21634904.5</v>
      </c>
      <c r="F10" s="51">
        <f>SUM(F11:F12)</f>
        <v>47429355.5</v>
      </c>
      <c r="G10" s="51">
        <f>SUM(G11:G12)</f>
        <v>14258865.189999999</v>
      </c>
      <c r="H10" s="52"/>
      <c r="I10" s="52"/>
      <c r="J10" s="52"/>
      <c r="K10" s="148"/>
    </row>
    <row r="11" spans="1:13" ht="16" thickBot="1" x14ac:dyDescent="0.4">
      <c r="A11" s="247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65" t="e">
        <f>SUM(G11/E11*100)</f>
        <v>#DIV/0!</v>
      </c>
      <c r="K11" s="149">
        <f>(D11*100)/$D$79</f>
        <v>0</v>
      </c>
    </row>
    <row r="12" spans="1:13" ht="16" thickBot="1" x14ac:dyDescent="0.4">
      <c r="A12" s="248"/>
      <c r="B12" s="41" t="s">
        <v>25</v>
      </c>
      <c r="C12" s="57">
        <v>69064260</v>
      </c>
      <c r="D12" s="57">
        <v>69064260</v>
      </c>
      <c r="E12" s="129">
        <v>21634904.5</v>
      </c>
      <c r="F12" s="57">
        <f>SUM(D12-E12)</f>
        <v>47429355.5</v>
      </c>
      <c r="G12" s="58">
        <v>14258865.189999999</v>
      </c>
      <c r="H12" s="59">
        <f>SUM(E12/D12*100)</f>
        <v>31.325760241259371</v>
      </c>
      <c r="I12" s="59">
        <f>SUM(F12/D12*100)</f>
        <v>68.674239758740626</v>
      </c>
      <c r="J12" s="150">
        <f>SUM(G12/E12*100)</f>
        <v>65.906762796202784</v>
      </c>
      <c r="K12" s="151">
        <v>81.81</v>
      </c>
    </row>
    <row r="13" spans="1:13" ht="16" thickBot="1" x14ac:dyDescent="0.4">
      <c r="A13" s="246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52" t="e">
        <f>SUM(J14)</f>
        <v>#DIV/0!</v>
      </c>
      <c r="K13" s="152">
        <f>SUM(K14)</f>
        <v>0</v>
      </c>
    </row>
    <row r="14" spans="1:13" ht="16" thickBot="1" x14ac:dyDescent="0.4">
      <c r="A14" s="247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65" t="e">
        <f>SUM(G14/E14*100)</f>
        <v>#DIV/0!</v>
      </c>
      <c r="K14" s="149">
        <f>(D14*100)/$D$79</f>
        <v>0</v>
      </c>
    </row>
    <row r="15" spans="1:13" ht="16" thickBot="1" x14ac:dyDescent="0.4">
      <c r="A15" s="246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35398.199999999997</v>
      </c>
      <c r="F15" s="51">
        <f>SUM(F16:F17)</f>
        <v>194601.8</v>
      </c>
      <c r="G15" s="63">
        <f>SUM(G16:G17)</f>
        <v>22303.72</v>
      </c>
      <c r="H15" s="64"/>
      <c r="I15" s="52"/>
      <c r="J15" s="52"/>
      <c r="K15" s="152"/>
    </row>
    <row r="16" spans="1:13" ht="15.5" x14ac:dyDescent="0.35">
      <c r="A16" s="247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65" t="e">
        <f>SUM(G16/E16*100)</f>
        <v>#DIV/0!</v>
      </c>
      <c r="K16" s="149">
        <f>(D16*100)/$D$79</f>
        <v>0</v>
      </c>
    </row>
    <row r="17" spans="1:11" ht="16" thickBot="1" x14ac:dyDescent="0.4">
      <c r="A17" s="248"/>
      <c r="B17" s="33" t="s">
        <v>27</v>
      </c>
      <c r="C17" s="66">
        <v>230000</v>
      </c>
      <c r="D17" s="66">
        <v>230000</v>
      </c>
      <c r="E17" s="67">
        <v>35398.199999999997</v>
      </c>
      <c r="F17" s="66">
        <f>SUM(D17-E17)</f>
        <v>194601.8</v>
      </c>
      <c r="G17" s="67">
        <v>22303.72</v>
      </c>
      <c r="H17" s="68">
        <f>SUM(E17/D17*100)</f>
        <v>15.390521739130433</v>
      </c>
      <c r="I17" s="68">
        <f>SUM(F17/D17*100)</f>
        <v>84.609478260869565</v>
      </c>
      <c r="J17" s="68">
        <f>SUM(G17/E17*100)</f>
        <v>63.008062556853183</v>
      </c>
      <c r="K17" s="153">
        <v>0.4</v>
      </c>
    </row>
    <row r="18" spans="1:11" ht="16" thickBot="1" x14ac:dyDescent="0.4">
      <c r="A18" s="246">
        <v>802</v>
      </c>
      <c r="B18" s="23" t="s">
        <v>21</v>
      </c>
      <c r="C18" s="61">
        <f>SUM(C19:C22)</f>
        <v>8043510</v>
      </c>
      <c r="D18" s="51">
        <f>SUM(D19:D22)</f>
        <v>8930000.6600000001</v>
      </c>
      <c r="E18" s="51">
        <f>SUM(E19:E22)</f>
        <v>4980666.99</v>
      </c>
      <c r="F18" s="51">
        <f>SUM(F19:F22)</f>
        <v>3949333.67</v>
      </c>
      <c r="G18" s="61">
        <f>SUM(G19:G22)</f>
        <v>2445127.7300000004</v>
      </c>
      <c r="H18" s="52"/>
      <c r="I18" s="52"/>
      <c r="J18" s="52"/>
      <c r="K18" s="152"/>
    </row>
    <row r="19" spans="1:11" ht="15.5" x14ac:dyDescent="0.35">
      <c r="A19" s="247"/>
      <c r="B19" s="32" t="s">
        <v>25</v>
      </c>
      <c r="C19" s="47">
        <v>2979910</v>
      </c>
      <c r="D19" s="47">
        <v>2979910</v>
      </c>
      <c r="E19" s="55">
        <v>1524949.05</v>
      </c>
      <c r="F19" s="47">
        <f>SUM(D19-E19)</f>
        <v>1454960.95</v>
      </c>
      <c r="G19" s="55">
        <v>236091.53</v>
      </c>
      <c r="H19" s="62">
        <f>SUM(E19/D19*100)</f>
        <v>51.174332446281937</v>
      </c>
      <c r="I19" s="62">
        <f t="shared" ref="I19:J22" si="0">SUM(F19/D19*100)</f>
        <v>48.825667553718063</v>
      </c>
      <c r="J19" s="62">
        <f t="shared" si="0"/>
        <v>15.481929051990292</v>
      </c>
      <c r="K19" s="149">
        <v>4.5</v>
      </c>
    </row>
    <row r="20" spans="1:11" ht="15.5" x14ac:dyDescent="0.35">
      <c r="A20" s="247"/>
      <c r="B20" s="45" t="s">
        <v>63</v>
      </c>
      <c r="C20" s="108">
        <v>472600</v>
      </c>
      <c r="D20" s="108">
        <v>472600</v>
      </c>
      <c r="E20" s="109">
        <v>103236.4</v>
      </c>
      <c r="F20" s="108">
        <f>D20-E20</f>
        <v>369363.6</v>
      </c>
      <c r="G20" s="109">
        <v>15808.48</v>
      </c>
      <c r="H20" s="110"/>
      <c r="I20" s="110"/>
      <c r="J20" s="110"/>
      <c r="K20" s="154"/>
    </row>
    <row r="21" spans="1:11" ht="16" thickBot="1" x14ac:dyDescent="0.4">
      <c r="A21" s="247"/>
      <c r="B21" s="43" t="s">
        <v>57</v>
      </c>
      <c r="C21" s="74">
        <v>0</v>
      </c>
      <c r="D21" s="74">
        <v>886490.66</v>
      </c>
      <c r="E21" s="75">
        <v>27962</v>
      </c>
      <c r="F21" s="74">
        <f>SUM(D21-E21)</f>
        <v>858528.66</v>
      </c>
      <c r="G21" s="75">
        <v>0</v>
      </c>
      <c r="H21" s="56">
        <f>SUM(E21/D21*100)</f>
        <v>3.154235150091711</v>
      </c>
      <c r="I21" s="56">
        <f t="shared" si="0"/>
        <v>96.845764849908292</v>
      </c>
      <c r="J21" s="56">
        <f t="shared" si="0"/>
        <v>0</v>
      </c>
      <c r="K21" s="153">
        <f>(D21*100)/$D$79</f>
        <v>1.0583317726496033</v>
      </c>
    </row>
    <row r="22" spans="1:11" ht="16" thickBot="1" x14ac:dyDescent="0.4">
      <c r="A22" s="248"/>
      <c r="B22" s="42" t="s">
        <v>26</v>
      </c>
      <c r="C22" s="70">
        <v>4591000</v>
      </c>
      <c r="D22" s="70">
        <v>4591000</v>
      </c>
      <c r="E22" s="71">
        <v>3324519.54</v>
      </c>
      <c r="F22" s="70">
        <f>SUM(D22-E22)</f>
        <v>1266480.46</v>
      </c>
      <c r="G22" s="71">
        <v>2193227.7200000002</v>
      </c>
      <c r="H22" s="68">
        <f>SUM(E22/D22*100)</f>
        <v>72.413843171422357</v>
      </c>
      <c r="I22" s="68">
        <f t="shared" si="0"/>
        <v>27.58615682857765</v>
      </c>
      <c r="J22" s="68">
        <f t="shared" si="0"/>
        <v>65.971268738579894</v>
      </c>
      <c r="K22" s="155">
        <v>4.2699999999999996</v>
      </c>
    </row>
    <row r="23" spans="1:11" ht="16" thickBot="1" x14ac:dyDescent="0.4">
      <c r="A23" s="246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91736.07</v>
      </c>
      <c r="F23" s="51">
        <f>SUM(F24:F28)</f>
        <v>358263.93</v>
      </c>
      <c r="G23" s="61">
        <f>SUM(G24:G28)</f>
        <v>15362.12</v>
      </c>
      <c r="H23" s="52"/>
      <c r="I23" s="52"/>
      <c r="J23" s="52"/>
      <c r="K23" s="152"/>
    </row>
    <row r="24" spans="1:11" ht="15.5" x14ac:dyDescent="0.35">
      <c r="A24" s="247"/>
      <c r="B24" s="32" t="s">
        <v>44</v>
      </c>
      <c r="C24" s="47">
        <v>400000</v>
      </c>
      <c r="D24" s="47">
        <v>400000</v>
      </c>
      <c r="E24" s="55">
        <v>91736.07</v>
      </c>
      <c r="F24" s="47">
        <f>SUM(D24-E24)</f>
        <v>308263.93</v>
      </c>
      <c r="G24" s="55">
        <v>15362.12</v>
      </c>
      <c r="H24" s="62">
        <f>SUM(E24/D24*100)</f>
        <v>22.9340175</v>
      </c>
      <c r="I24" s="62">
        <f t="shared" ref="I24:J28" si="1">SUM(F24/D24*100)</f>
        <v>77.06598249999999</v>
      </c>
      <c r="J24" s="156">
        <f t="shared" si="1"/>
        <v>16.745997512210845</v>
      </c>
      <c r="K24" s="149">
        <f>(D24*100)/$D$79</f>
        <v>0.47753769798301238</v>
      </c>
    </row>
    <row r="25" spans="1:11" ht="16" thickBot="1" x14ac:dyDescent="0.4">
      <c r="A25" s="247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157" t="e">
        <f t="shared" si="1"/>
        <v>#DIV/0!</v>
      </c>
      <c r="K25" s="153">
        <f>(D25*100)/$D$79</f>
        <v>5.9692212247876547E-2</v>
      </c>
    </row>
    <row r="26" spans="1:11" ht="16" thickBot="1" x14ac:dyDescent="0.4">
      <c r="A26" s="247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157" t="e">
        <f t="shared" si="1"/>
        <v>#DIV/0!</v>
      </c>
      <c r="K26" s="153">
        <f>(D26*100)/$D$79</f>
        <v>0</v>
      </c>
    </row>
    <row r="27" spans="1:11" ht="16" thickBot="1" x14ac:dyDescent="0.4">
      <c r="A27" s="247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157" t="e">
        <f t="shared" si="1"/>
        <v>#DIV/0!</v>
      </c>
      <c r="K27" s="153">
        <f>(D27*100)/$D$79</f>
        <v>0</v>
      </c>
    </row>
    <row r="28" spans="1:11" ht="16" thickBot="1" x14ac:dyDescent="0.4">
      <c r="A28" s="248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157" t="e">
        <f t="shared" si="1"/>
        <v>#DIV/0!</v>
      </c>
      <c r="K28" s="155">
        <f>(D28*100)/$D$79</f>
        <v>0</v>
      </c>
    </row>
    <row r="29" spans="1:11" ht="16" thickBot="1" x14ac:dyDescent="0.4">
      <c r="A29" s="246">
        <v>38</v>
      </c>
      <c r="B29" s="23" t="s">
        <v>58</v>
      </c>
      <c r="C29" s="61">
        <f>SUM(C30:C34)</f>
        <v>474090</v>
      </c>
      <c r="D29" s="51">
        <f>SUM(D30:D34)</f>
        <v>703357.85</v>
      </c>
      <c r="E29" s="61">
        <f>SUM(E30:E34)</f>
        <v>143843.70000000001</v>
      </c>
      <c r="F29" s="51">
        <f>SUM(F30:F34)</f>
        <v>447322</v>
      </c>
      <c r="G29" s="61">
        <f>SUM(G30:G34)</f>
        <v>22940.46</v>
      </c>
      <c r="H29" s="52"/>
      <c r="I29" s="52"/>
      <c r="J29" s="52"/>
      <c r="K29" s="152"/>
    </row>
    <row r="30" spans="1:11" ht="15.5" x14ac:dyDescent="0.35">
      <c r="A30" s="247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38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156" t="e">
        <f t="shared" si="3"/>
        <v>#DIV/0!</v>
      </c>
      <c r="K30" s="149">
        <f>(D30*100)/$D$79</f>
        <v>0.20295352164278027</v>
      </c>
    </row>
    <row r="31" spans="1:11" ht="15.5" x14ac:dyDescent="0.35">
      <c r="A31" s="247"/>
      <c r="B31" s="43" t="s">
        <v>31</v>
      </c>
      <c r="C31" s="73">
        <v>300000</v>
      </c>
      <c r="D31" s="74">
        <v>300000</v>
      </c>
      <c r="E31" s="75">
        <v>26768</v>
      </c>
      <c r="F31" s="73">
        <f t="shared" si="2"/>
        <v>273232</v>
      </c>
      <c r="G31" s="75">
        <v>5974.8</v>
      </c>
      <c r="H31" s="76">
        <f>SUM(E31/D31*100)</f>
        <v>8.9226666666666663</v>
      </c>
      <c r="I31" s="77">
        <f t="shared" si="3"/>
        <v>91.077333333333328</v>
      </c>
      <c r="J31" s="158">
        <f t="shared" si="3"/>
        <v>22.320681410639569</v>
      </c>
      <c r="K31" s="159">
        <f>(D31*100)/$D$79</f>
        <v>0.35815327348725928</v>
      </c>
    </row>
    <row r="32" spans="1:11" ht="15.5" x14ac:dyDescent="0.35">
      <c r="A32" s="247"/>
      <c r="B32" s="44" t="s">
        <v>46</v>
      </c>
      <c r="C32" s="78">
        <v>0</v>
      </c>
      <c r="D32" s="78">
        <v>129267.85</v>
      </c>
      <c r="E32" s="58">
        <v>17075.7</v>
      </c>
      <c r="F32" s="78">
        <v>0</v>
      </c>
      <c r="G32" s="75">
        <v>16965.66</v>
      </c>
      <c r="H32" s="79">
        <f>SUM(E32/D32*100)</f>
        <v>13.209549010059346</v>
      </c>
      <c r="I32" s="59">
        <f t="shared" si="3"/>
        <v>0</v>
      </c>
      <c r="J32" s="158">
        <f t="shared" si="3"/>
        <v>99.355575466891537</v>
      </c>
      <c r="K32" s="151">
        <f>(D32*100)/$D$79</f>
        <v>0.15432567878053338</v>
      </c>
    </row>
    <row r="33" spans="1:11" ht="15.5" x14ac:dyDescent="0.35">
      <c r="A33" s="247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158" t="e">
        <f t="shared" si="3"/>
        <v>#DIV/0!</v>
      </c>
      <c r="K33" s="151">
        <f>(D33*100)/$D$79</f>
        <v>0</v>
      </c>
    </row>
    <row r="34" spans="1:11" ht="16" thickBot="1" x14ac:dyDescent="0.4">
      <c r="A34" s="248"/>
      <c r="B34" s="33" t="s">
        <v>25</v>
      </c>
      <c r="C34" s="66">
        <v>4090</v>
      </c>
      <c r="D34" s="66">
        <v>104090</v>
      </c>
      <c r="E34" s="67">
        <v>100000</v>
      </c>
      <c r="F34" s="69">
        <f t="shared" si="2"/>
        <v>4090</v>
      </c>
      <c r="G34" s="67">
        <v>0</v>
      </c>
      <c r="H34" s="56">
        <f>SUM(E34/D34*100)</f>
        <v>96.070708041118252</v>
      </c>
      <c r="I34" s="68">
        <f t="shared" si="3"/>
        <v>3.9292919588817372</v>
      </c>
      <c r="J34" s="157">
        <f t="shared" si="3"/>
        <v>0</v>
      </c>
      <c r="K34" s="153">
        <f>(D34*100)/$D$79</f>
        <v>0.1242672474576294</v>
      </c>
    </row>
    <row r="35" spans="1:11" ht="16" thickBot="1" x14ac:dyDescent="0.4">
      <c r="A35" s="246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52"/>
      <c r="K35" s="152"/>
    </row>
    <row r="36" spans="1:11" ht="16" thickBot="1" x14ac:dyDescent="0.4">
      <c r="A36" s="248"/>
      <c r="B36" s="42" t="s">
        <v>29</v>
      </c>
      <c r="C36" s="72">
        <v>0</v>
      </c>
      <c r="D36" s="72">
        <v>0</v>
      </c>
      <c r="E36" s="131">
        <v>0</v>
      </c>
      <c r="F36" s="131"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160" t="e">
        <f>SUM(G36/E36*100)</f>
        <v>#DIV/0!</v>
      </c>
      <c r="K36" s="155">
        <f>(D36*100)/$D$79</f>
        <v>0</v>
      </c>
    </row>
    <row r="37" spans="1:11" ht="16" thickBot="1" x14ac:dyDescent="0.4">
      <c r="A37" s="246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31000</v>
      </c>
      <c r="F37" s="85">
        <f t="shared" si="2"/>
        <v>169000</v>
      </c>
      <c r="G37" s="61">
        <f>SUM(G38:G41)</f>
        <v>22185</v>
      </c>
      <c r="H37" s="52"/>
      <c r="I37" s="52"/>
      <c r="J37" s="52"/>
      <c r="K37" s="152"/>
    </row>
    <row r="38" spans="1:11" ht="15.5" x14ac:dyDescent="0.35">
      <c r="A38" s="247"/>
      <c r="B38" s="172" t="s">
        <v>27</v>
      </c>
      <c r="C38" s="173">
        <v>200000</v>
      </c>
      <c r="D38" s="173">
        <v>200000</v>
      </c>
      <c r="E38" s="90">
        <v>31000</v>
      </c>
      <c r="F38" s="174">
        <f t="shared" si="2"/>
        <v>169000</v>
      </c>
      <c r="G38" s="175">
        <v>22185</v>
      </c>
      <c r="H38" s="125">
        <f>SUM(E38/D38*100)</f>
        <v>15.5</v>
      </c>
      <c r="I38" s="126">
        <f t="shared" ref="I38:J41" si="4">SUM(F38/D38*100)</f>
        <v>84.5</v>
      </c>
      <c r="J38" s="161">
        <f t="shared" si="4"/>
        <v>71.564516129032256</v>
      </c>
      <c r="K38" s="162">
        <f>(D38*100)/$D$79</f>
        <v>0.23876884899150619</v>
      </c>
    </row>
    <row r="39" spans="1:11" ht="15.5" x14ac:dyDescent="0.35">
      <c r="A39" s="247"/>
      <c r="B39" s="176" t="s">
        <v>57</v>
      </c>
      <c r="C39" s="177">
        <v>0</v>
      </c>
      <c r="D39" s="177">
        <v>0</v>
      </c>
      <c r="E39" s="178">
        <v>0</v>
      </c>
      <c r="F39" s="177">
        <v>0</v>
      </c>
      <c r="G39" s="74">
        <v>0</v>
      </c>
      <c r="H39" s="76" t="e">
        <f>SUM(E39/D39*100)</f>
        <v>#DIV/0!</v>
      </c>
      <c r="I39" s="77" t="e">
        <f t="shared" si="4"/>
        <v>#DIV/0!</v>
      </c>
      <c r="J39" s="158" t="e">
        <f t="shared" si="4"/>
        <v>#DIV/0!</v>
      </c>
      <c r="K39" s="159">
        <f>(D39*100)/$D$79</f>
        <v>0</v>
      </c>
    </row>
    <row r="40" spans="1:11" ht="15.5" x14ac:dyDescent="0.35">
      <c r="A40" s="247"/>
      <c r="B40" s="176" t="s">
        <v>52</v>
      </c>
      <c r="C40" s="177">
        <v>0</v>
      </c>
      <c r="D40" s="177">
        <v>0</v>
      </c>
      <c r="E40" s="178">
        <v>0</v>
      </c>
      <c r="F40" s="177">
        <v>0</v>
      </c>
      <c r="G40" s="74">
        <v>0</v>
      </c>
      <c r="H40" s="76" t="e">
        <f>SUM(E40/D40*100)</f>
        <v>#DIV/0!</v>
      </c>
      <c r="I40" s="77" t="e">
        <f t="shared" si="4"/>
        <v>#DIV/0!</v>
      </c>
      <c r="J40" s="158" t="e">
        <f t="shared" si="4"/>
        <v>#DIV/0!</v>
      </c>
      <c r="K40" s="159">
        <f>(D40*100)/$D$79</f>
        <v>0</v>
      </c>
    </row>
    <row r="41" spans="1:11" ht="16" thickBot="1" x14ac:dyDescent="0.4">
      <c r="A41" s="248"/>
      <c r="B41" s="42" t="s">
        <v>29</v>
      </c>
      <c r="C41" s="87">
        <v>0</v>
      </c>
      <c r="D41" s="87">
        <v>0</v>
      </c>
      <c r="E41" s="72">
        <v>0</v>
      </c>
      <c r="F41" s="131"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160" t="e">
        <f t="shared" si="4"/>
        <v>#DIV/0!</v>
      </c>
      <c r="K41" s="155">
        <f>(D41*100)/$D$79</f>
        <v>0</v>
      </c>
    </row>
    <row r="42" spans="1:11" ht="16" thickBot="1" x14ac:dyDescent="0.4">
      <c r="A42" s="243" t="s">
        <v>34</v>
      </c>
      <c r="B42" s="23" t="s">
        <v>56</v>
      </c>
      <c r="C42" s="61">
        <f>SUM(C43:C45)</f>
        <v>20000</v>
      </c>
      <c r="D42" s="61">
        <f>SUM(D43:D45)</f>
        <v>22000</v>
      </c>
      <c r="E42" s="61">
        <f>SUM(E43:E45)</f>
        <v>0</v>
      </c>
      <c r="F42" s="61">
        <f>SUM(F43:F45)</f>
        <v>22000</v>
      </c>
      <c r="G42" s="61">
        <f>SUM(G43:G45)</f>
        <v>0</v>
      </c>
      <c r="H42" s="52"/>
      <c r="I42" s="52"/>
      <c r="J42" s="52"/>
      <c r="K42" s="152"/>
    </row>
    <row r="43" spans="1:11" ht="15.5" x14ac:dyDescent="0.35">
      <c r="A43" s="244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156" t="e">
        <f t="shared" si="5"/>
        <v>#DIV/0!</v>
      </c>
      <c r="K43" s="149">
        <f>(D43*100)/$D$79</f>
        <v>0</v>
      </c>
    </row>
    <row r="44" spans="1:11" ht="15.5" x14ac:dyDescent="0.35">
      <c r="A44" s="244"/>
      <c r="B44" s="43" t="s">
        <v>31</v>
      </c>
      <c r="C44" s="47">
        <v>20000</v>
      </c>
      <c r="D44" s="47">
        <v>20000</v>
      </c>
      <c r="E44" s="55">
        <v>0</v>
      </c>
      <c r="F44" s="47">
        <f>SUM(D44-E44)</f>
        <v>20000</v>
      </c>
      <c r="G44" s="92">
        <v>0</v>
      </c>
      <c r="H44" s="76">
        <f>SUM(E44/D44*100)</f>
        <v>0</v>
      </c>
      <c r="I44" s="77">
        <f t="shared" si="5"/>
        <v>100</v>
      </c>
      <c r="J44" s="158" t="e">
        <f t="shared" si="5"/>
        <v>#DIV/0!</v>
      </c>
      <c r="K44" s="159">
        <f>(D44*100)/$D$79</f>
        <v>2.387688489915062E-2</v>
      </c>
    </row>
    <row r="45" spans="1:11" ht="16" thickBot="1" x14ac:dyDescent="0.4">
      <c r="A45" s="245"/>
      <c r="B45" s="33" t="s">
        <v>53</v>
      </c>
      <c r="C45" s="69">
        <v>0</v>
      </c>
      <c r="D45" s="69">
        <v>2000</v>
      </c>
      <c r="E45" s="67">
        <v>0</v>
      </c>
      <c r="F45" s="74">
        <f>SUM(D45-E45)</f>
        <v>2000</v>
      </c>
      <c r="G45" s="93">
        <v>0</v>
      </c>
      <c r="H45" s="56">
        <f>SUM(E45/D45*100)</f>
        <v>0</v>
      </c>
      <c r="I45" s="68">
        <f t="shared" si="5"/>
        <v>100</v>
      </c>
      <c r="J45" s="157" t="e">
        <f t="shared" si="5"/>
        <v>#DIV/0!</v>
      </c>
      <c r="K45" s="153">
        <f>(D45*100)/$D$79</f>
        <v>2.3876884899150619E-3</v>
      </c>
    </row>
    <row r="46" spans="1:11" ht="16" thickBot="1" x14ac:dyDescent="0.4">
      <c r="A46" s="246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52"/>
      <c r="K46" s="152"/>
    </row>
    <row r="47" spans="1:11" ht="15.5" x14ac:dyDescent="0.35">
      <c r="A47" s="247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156" t="e">
        <f>SUM(G47/E47*100)</f>
        <v>#DIV/0!</v>
      </c>
      <c r="K47" s="149">
        <f>(D47*100)/$D$79</f>
        <v>0</v>
      </c>
    </row>
    <row r="48" spans="1:11" ht="16" thickBot="1" x14ac:dyDescent="0.4">
      <c r="A48" s="248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157" t="e">
        <f>SUM(G48/E48*100)</f>
        <v>#DIV/0!</v>
      </c>
      <c r="K48" s="153">
        <f>(D48*100)/$D$79</f>
        <v>7.1630654697451862E-2</v>
      </c>
    </row>
    <row r="49" spans="1:11" ht="16" thickBot="1" x14ac:dyDescent="0.4">
      <c r="A49" s="246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52"/>
      <c r="K49" s="152"/>
    </row>
    <row r="50" spans="1:11" ht="15.5" x14ac:dyDescent="0.35">
      <c r="A50" s="247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156" t="e">
        <f>SUM(G50/E50*100)</f>
        <v>#DIV/0!</v>
      </c>
      <c r="K50" s="149">
        <f>(D50*100)/$D$79</f>
        <v>0</v>
      </c>
    </row>
    <row r="51" spans="1:11" ht="16" thickBot="1" x14ac:dyDescent="0.4">
      <c r="A51" s="248"/>
      <c r="B51" s="33" t="s">
        <v>30</v>
      </c>
      <c r="C51" s="66">
        <v>50000</v>
      </c>
      <c r="D51" s="66">
        <v>50000</v>
      </c>
      <c r="E51" s="66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157">
        <f>SUM(G51/E51*100)</f>
        <v>0</v>
      </c>
      <c r="K51" s="153">
        <f>(D51*100)/$D$79</f>
        <v>5.9692212247876547E-2</v>
      </c>
    </row>
    <row r="52" spans="1:11" ht="16" thickBot="1" x14ac:dyDescent="0.4">
      <c r="A52" s="246">
        <v>57</v>
      </c>
      <c r="B52" s="23" t="s">
        <v>7</v>
      </c>
      <c r="C52" s="61">
        <f>SUM(C53:C56)</f>
        <v>380000</v>
      </c>
      <c r="D52" s="94">
        <f>SUM(D53:D56)</f>
        <v>965591.6</v>
      </c>
      <c r="E52" s="61">
        <f>SUM(E53:E56)</f>
        <v>60931.76</v>
      </c>
      <c r="F52" s="51">
        <f>SUM(F53:F56)</f>
        <v>904659.84</v>
      </c>
      <c r="G52" s="61">
        <f>SUM(G53:G56)</f>
        <v>0</v>
      </c>
      <c r="H52" s="52"/>
      <c r="I52" s="52"/>
      <c r="J52" s="52"/>
      <c r="K52" s="152"/>
    </row>
    <row r="53" spans="1:11" ht="15.5" x14ac:dyDescent="0.35">
      <c r="A53" s="247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156" t="e">
        <f t="shared" si="6"/>
        <v>#DIV/0!</v>
      </c>
      <c r="K53" s="149">
        <f>(D53*100)/$D$79</f>
        <v>0.11938442449575309</v>
      </c>
    </row>
    <row r="54" spans="1:11" ht="15.5" x14ac:dyDescent="0.35">
      <c r="A54" s="247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158" t="e">
        <f t="shared" si="6"/>
        <v>#DIV/0!</v>
      </c>
      <c r="K54" s="159">
        <f>(D54*100)/$D$79</f>
        <v>0</v>
      </c>
    </row>
    <row r="55" spans="1:11" ht="15.5" x14ac:dyDescent="0.35">
      <c r="A55" s="247"/>
      <c r="B55" s="44" t="s">
        <v>74</v>
      </c>
      <c r="C55" s="78">
        <v>0</v>
      </c>
      <c r="D55" s="78">
        <v>585591.6</v>
      </c>
      <c r="E55" s="74">
        <v>60931.76</v>
      </c>
      <c r="F55" s="74">
        <f>SUM(D55-E55)</f>
        <v>524659.84</v>
      </c>
      <c r="G55" s="74">
        <v>0</v>
      </c>
      <c r="H55" s="76">
        <f>SUM(E55/D55*100)</f>
        <v>10.405162915588271</v>
      </c>
      <c r="I55" s="77">
        <f t="shared" si="6"/>
        <v>89.594837084411722</v>
      </c>
      <c r="J55" s="158">
        <f t="shared" si="6"/>
        <v>0</v>
      </c>
      <c r="K55" s="151">
        <f>(D55*100)/$D$79</f>
        <v>0.69910516155547253</v>
      </c>
    </row>
    <row r="56" spans="1:11" ht="16" thickBot="1" x14ac:dyDescent="0.4">
      <c r="A56" s="248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157" t="e">
        <f t="shared" si="6"/>
        <v>#DIV/0!</v>
      </c>
      <c r="K56" s="153">
        <f>(D56*100)/$D$79</f>
        <v>0.33427638858810865</v>
      </c>
    </row>
    <row r="57" spans="1:11" ht="16" thickBot="1" x14ac:dyDescent="0.4">
      <c r="A57" s="246">
        <v>806</v>
      </c>
      <c r="B57" s="23" t="s">
        <v>47</v>
      </c>
      <c r="C57" s="84">
        <f>SUM(C58:C61)</f>
        <v>1100000</v>
      </c>
      <c r="D57" s="51">
        <f>SUM(D58:D61)</f>
        <v>1167810.42</v>
      </c>
      <c r="E57" s="61">
        <f>SUM(E58:E61)</f>
        <v>91419.07</v>
      </c>
      <c r="F57" s="51">
        <f>SUM(F58:F61)</f>
        <v>1011093.03</v>
      </c>
      <c r="G57" s="61">
        <f>SUM(G58:G61)</f>
        <v>43906.97</v>
      </c>
      <c r="H57" s="52"/>
      <c r="I57" s="52"/>
      <c r="J57" s="52"/>
      <c r="K57" s="152"/>
    </row>
    <row r="58" spans="1:11" ht="15.5" x14ac:dyDescent="0.35">
      <c r="A58" s="247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156" t="e">
        <f t="shared" si="7"/>
        <v>#DIV/0!</v>
      </c>
      <c r="K58" s="149">
        <f>(D58*100)/$D$79</f>
        <v>0.23876884899150619</v>
      </c>
    </row>
    <row r="59" spans="1:11" ht="15.5" x14ac:dyDescent="0.35">
      <c r="A59" s="247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158" t="e">
        <f t="shared" si="7"/>
        <v>#DIV/0!</v>
      </c>
      <c r="K59" s="159">
        <f>(D59*100)/$D$79</f>
        <v>0</v>
      </c>
    </row>
    <row r="60" spans="1:11" ht="15.5" x14ac:dyDescent="0.35">
      <c r="A60" s="247"/>
      <c r="B60" s="44" t="s">
        <v>75</v>
      </c>
      <c r="C60" s="78">
        <v>0</v>
      </c>
      <c r="D60" s="78">
        <v>67810.42</v>
      </c>
      <c r="E60" s="58">
        <v>2512.1</v>
      </c>
      <c r="F60" s="78">
        <v>0</v>
      </c>
      <c r="G60" s="78">
        <v>0</v>
      </c>
      <c r="H60" s="76">
        <f>SUM(E60/D60*100)</f>
        <v>3.7045928929506706</v>
      </c>
      <c r="I60" s="77">
        <f t="shared" si="7"/>
        <v>0</v>
      </c>
      <c r="J60" s="158">
        <f t="shared" si="7"/>
        <v>0</v>
      </c>
      <c r="K60" s="151">
        <v>0.45</v>
      </c>
    </row>
    <row r="61" spans="1:11" ht="16" thickBot="1" x14ac:dyDescent="0.4">
      <c r="A61" s="248"/>
      <c r="B61" s="33" t="s">
        <v>30</v>
      </c>
      <c r="C61" s="66">
        <v>900000</v>
      </c>
      <c r="D61" s="66">
        <v>900000</v>
      </c>
      <c r="E61" s="67">
        <v>88906.97</v>
      </c>
      <c r="F61" s="66">
        <f>SUM(D61-E61)</f>
        <v>811093.03</v>
      </c>
      <c r="G61" s="67">
        <v>43906.97</v>
      </c>
      <c r="H61" s="68">
        <f>SUM(E61/D61*100)</f>
        <v>9.878552222222222</v>
      </c>
      <c r="I61" s="68">
        <f t="shared" si="7"/>
        <v>90.121447777777789</v>
      </c>
      <c r="J61" s="157">
        <f t="shared" si="7"/>
        <v>49.38529566354584</v>
      </c>
      <c r="K61" s="153">
        <v>0.4</v>
      </c>
    </row>
    <row r="62" spans="1:11" ht="16" thickBot="1" x14ac:dyDescent="0.4">
      <c r="A62" s="243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52"/>
      <c r="K62" s="152"/>
    </row>
    <row r="63" spans="1:11" ht="15.5" x14ac:dyDescent="0.35">
      <c r="A63" s="244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156" t="e">
        <f>SUM(G63/E63*100)</f>
        <v>#DIV/0!</v>
      </c>
      <c r="K63" s="149">
        <v>0.08</v>
      </c>
    </row>
    <row r="64" spans="1:11" ht="16" thickBot="1" x14ac:dyDescent="0.4">
      <c r="A64" s="245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157" t="e">
        <f>SUM(G64/E64*100)</f>
        <v>#DIV/0!</v>
      </c>
      <c r="K64" s="153">
        <f>(D64*100)/$D$79</f>
        <v>0</v>
      </c>
    </row>
    <row r="65" spans="1:11" ht="16" thickBot="1" x14ac:dyDescent="0.4">
      <c r="A65" s="246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52"/>
      <c r="K65" s="152"/>
    </row>
    <row r="66" spans="1:11" ht="15.5" x14ac:dyDescent="0.35">
      <c r="A66" s="247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156" t="e">
        <f t="shared" si="8"/>
        <v>#DIV/0!</v>
      </c>
      <c r="K66" s="149">
        <f>(D66*100)/$D$79</f>
        <v>0</v>
      </c>
    </row>
    <row r="67" spans="1:11" ht="15.5" x14ac:dyDescent="0.35">
      <c r="A67" s="247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156" t="e">
        <f t="shared" si="8"/>
        <v>#DIV/0!</v>
      </c>
      <c r="K67" s="154"/>
    </row>
    <row r="68" spans="1:11" ht="16" thickBot="1" x14ac:dyDescent="0.4">
      <c r="A68" s="248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97">
        <v>0</v>
      </c>
      <c r="I68" s="68">
        <f t="shared" si="8"/>
        <v>100</v>
      </c>
      <c r="J68" s="157" t="e">
        <f t="shared" si="8"/>
        <v>#DIV/0!</v>
      </c>
      <c r="K68" s="153">
        <f>(D68*100)/$D$79</f>
        <v>0.59692212247876553</v>
      </c>
    </row>
    <row r="69" spans="1:11" ht="16" thickBot="1" x14ac:dyDescent="0.4">
      <c r="A69" s="246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52"/>
      <c r="K69" s="152"/>
    </row>
    <row r="70" spans="1:11" ht="15.5" x14ac:dyDescent="0.35">
      <c r="A70" s="247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>SUM(F70/D70*100)</f>
        <v>100</v>
      </c>
      <c r="J70" s="156" t="e">
        <f t="shared" ref="J70:J72" si="9">SUM(G70/E70*100)</f>
        <v>#DIV/0!</v>
      </c>
      <c r="K70" s="149">
        <f>(D70*100)/$D$79</f>
        <v>0.62079900737791616</v>
      </c>
    </row>
    <row r="71" spans="1:11" ht="15.5" x14ac:dyDescent="0.35">
      <c r="A71" s="247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>SUM(F71/D71*100)</f>
        <v>100</v>
      </c>
      <c r="J71" s="158" t="e">
        <f t="shared" si="9"/>
        <v>#DIV/0!</v>
      </c>
      <c r="K71" s="159">
        <v>1.83</v>
      </c>
    </row>
    <row r="72" spans="1:11" ht="16" thickBot="1" x14ac:dyDescent="0.4">
      <c r="A72" s="248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>SUM(F72/D72*100)</f>
        <v>#DIV/0!</v>
      </c>
      <c r="J72" s="160" t="e">
        <f t="shared" si="9"/>
        <v>#DIV/0!</v>
      </c>
      <c r="K72" s="155">
        <v>1.83</v>
      </c>
    </row>
    <row r="73" spans="1:11" ht="16" thickBot="1" x14ac:dyDescent="0.4">
      <c r="A73" s="246">
        <v>75</v>
      </c>
      <c r="B73" s="23" t="s">
        <v>66</v>
      </c>
      <c r="C73" s="63">
        <f>SUM(C74:C76)</f>
        <v>200000</v>
      </c>
      <c r="D73" s="94">
        <f>SUM(D74:D76)</f>
        <v>200000</v>
      </c>
      <c r="E73" s="51">
        <f>SUM(E74:E76)</f>
        <v>29709</v>
      </c>
      <c r="F73" s="51">
        <f>SUM(F74:F76)</f>
        <v>170291</v>
      </c>
      <c r="G73" s="61">
        <f>SUM(G74:G76)</f>
        <v>4025</v>
      </c>
      <c r="H73" s="100"/>
      <c r="I73" s="100"/>
      <c r="J73" s="163"/>
      <c r="K73" s="152"/>
    </row>
    <row r="74" spans="1:11" ht="15.5" x14ac:dyDescent="0.35">
      <c r="A74" s="247"/>
      <c r="B74" s="123" t="s">
        <v>33</v>
      </c>
      <c r="C74" s="101">
        <v>150000</v>
      </c>
      <c r="D74" s="101">
        <v>150000</v>
      </c>
      <c r="E74" s="102">
        <v>29709</v>
      </c>
      <c r="F74" s="47">
        <f>SUM(D74-E74)</f>
        <v>120291</v>
      </c>
      <c r="G74" s="55">
        <v>4025</v>
      </c>
      <c r="H74" s="65">
        <f>SUM(E74/D74*100)</f>
        <v>19.806000000000001</v>
      </c>
      <c r="I74" s="62">
        <f>SUM(F74/D74*100)</f>
        <v>80.194000000000003</v>
      </c>
      <c r="J74" s="156">
        <f t="shared" ref="J74:J79" si="10">SUM(G74/E74*100)</f>
        <v>13.548083072469622</v>
      </c>
      <c r="K74" s="149">
        <f>(D74*100)/$D$79</f>
        <v>0.17907663674362964</v>
      </c>
    </row>
    <row r="75" spans="1:11" ht="15.5" x14ac:dyDescent="0.35">
      <c r="A75" s="247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>SUM(F75/D75*100)</f>
        <v>#DIV/0!</v>
      </c>
      <c r="J75" s="156" t="e">
        <f t="shared" si="10"/>
        <v>#DIV/0!</v>
      </c>
      <c r="K75" s="154"/>
    </row>
    <row r="76" spans="1:11" ht="16" thickBot="1" x14ac:dyDescent="0.4">
      <c r="A76" s="248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>SUM(F76/D76*100)</f>
        <v>100</v>
      </c>
      <c r="J76" s="157" t="e">
        <f t="shared" si="10"/>
        <v>#DIV/0!</v>
      </c>
      <c r="K76" s="153">
        <f>SUM(D76/D79)*100</f>
        <v>5.9692212247876547E-2</v>
      </c>
    </row>
    <row r="77" spans="1:11" ht="16" thickBot="1" x14ac:dyDescent="0.4">
      <c r="A77" s="246">
        <v>1164</v>
      </c>
      <c r="B77" s="137" t="s">
        <v>67</v>
      </c>
      <c r="C77" s="144">
        <v>0</v>
      </c>
      <c r="D77" s="144">
        <v>0</v>
      </c>
      <c r="E77" s="130">
        <f>SUM(E78)</f>
        <v>5500000</v>
      </c>
      <c r="F77" s="143">
        <v>0</v>
      </c>
      <c r="G77" s="164">
        <f>SUM(G78)</f>
        <v>5498985.5</v>
      </c>
      <c r="H77" s="165"/>
      <c r="I77" s="166"/>
      <c r="J77" s="167"/>
      <c r="K77" s="168"/>
    </row>
    <row r="78" spans="1:11" ht="16" thickBot="1" x14ac:dyDescent="0.4">
      <c r="A78" s="248"/>
      <c r="B78" s="140" t="s">
        <v>68</v>
      </c>
      <c r="C78" s="87">
        <v>0</v>
      </c>
      <c r="D78" s="72">
        <v>0</v>
      </c>
      <c r="E78" s="72">
        <v>5500000</v>
      </c>
      <c r="F78" s="103">
        <v>0</v>
      </c>
      <c r="G78" s="142">
        <v>5498985.5</v>
      </c>
      <c r="H78" s="105">
        <v>0</v>
      </c>
      <c r="I78" s="56">
        <f>SUM(F78/E78*100)</f>
        <v>0</v>
      </c>
      <c r="J78" s="160"/>
      <c r="K78" s="155"/>
    </row>
    <row r="79" spans="1:11" ht="15.5" thickBot="1" x14ac:dyDescent="0.4">
      <c r="A79" s="169" t="s">
        <v>22</v>
      </c>
      <c r="B79" s="179" t="s">
        <v>13</v>
      </c>
      <c r="C79" s="38">
        <f>SUM(C10+C13,C15,C18,C23,C29,C35,C37,C42,C46,C49,C52,C57,C62,C65,C69+C73)</f>
        <v>81991860</v>
      </c>
      <c r="D79" s="38">
        <f>SUM(D10+D13,D15,D18,D23,D29,D35,D37,D42,D46,D49,D52,D57,D62,D65,D69+D73)</f>
        <v>83763020.529999986</v>
      </c>
      <c r="E79" s="38">
        <f>SUM(E10+E13,E15,E18,E23,E29,E35,E37,E42,E46,E49,E52,E57,E62,E65,E69,E73,E77)</f>
        <v>32600809.289999999</v>
      </c>
      <c r="F79" s="38">
        <f>SUM(F10+F13,F15,F18,F23,F29,F35,F37,F42,F46,F49,F52,F57,F62,F65,F69+F73)</f>
        <v>56484720.770000003</v>
      </c>
      <c r="G79" s="38">
        <f>SUM(G10+G13,G15,G18,G23,G29,G35,G37,G42,G46,G49,G52,G57,G62,G65,G69+G73+G77)</f>
        <v>22333701.689999998</v>
      </c>
      <c r="H79" s="170">
        <f>SUM(E79/D79*100)</f>
        <v>38.920288551824513</v>
      </c>
      <c r="I79" s="170">
        <f>SUM(F79/D79*100)</f>
        <v>67.433958819297629</v>
      </c>
      <c r="J79" s="170">
        <f t="shared" si="10"/>
        <v>68.506586727129672</v>
      </c>
      <c r="K79" s="171">
        <f>SUM(K10:K76)</f>
        <v>101.24964249605367</v>
      </c>
    </row>
    <row r="80" spans="1:11" ht="18.5" x14ac:dyDescent="0.45">
      <c r="A80" s="138" t="s">
        <v>72</v>
      </c>
      <c r="B80" s="3"/>
      <c r="C80" s="139"/>
      <c r="D80" s="139"/>
      <c r="E80" s="139"/>
      <c r="G80" s="139"/>
    </row>
    <row r="81" spans="1:11" ht="15.5" x14ac:dyDescent="0.35">
      <c r="A81" s="3" t="s">
        <v>59</v>
      </c>
      <c r="B81" s="141"/>
      <c r="C81" s="141"/>
      <c r="D81" s="113"/>
      <c r="E81" s="117"/>
      <c r="F81" s="1"/>
      <c r="G81" s="1"/>
      <c r="H81" s="1"/>
      <c r="I81" s="1"/>
      <c r="J81" s="1"/>
      <c r="K81" s="1"/>
    </row>
    <row r="82" spans="1:11" ht="15" x14ac:dyDescent="0.35">
      <c r="A82" s="255" t="s">
        <v>23</v>
      </c>
      <c r="B82" s="255"/>
      <c r="C82" s="255"/>
      <c r="D82" s="255"/>
    </row>
  </sheetData>
  <mergeCells count="36">
    <mergeCell ref="H7:K7"/>
    <mergeCell ref="C8:D8"/>
    <mergeCell ref="A1:K1"/>
    <mergeCell ref="A2:K2"/>
    <mergeCell ref="A3:K3"/>
    <mergeCell ref="A4:K4"/>
    <mergeCell ref="A6:B6"/>
    <mergeCell ref="A49:A51"/>
    <mergeCell ref="K8:K9"/>
    <mergeCell ref="A10:A12"/>
    <mergeCell ref="A13:A14"/>
    <mergeCell ref="A15:A17"/>
    <mergeCell ref="A18:A22"/>
    <mergeCell ref="A23:A28"/>
    <mergeCell ref="E8:E9"/>
    <mergeCell ref="F8:F9"/>
    <mergeCell ref="G8:G9"/>
    <mergeCell ref="H8:H9"/>
    <mergeCell ref="I8:I9"/>
    <mergeCell ref="J8:J9"/>
    <mergeCell ref="A7:A9"/>
    <mergeCell ref="B7:B9"/>
    <mergeCell ref="C7:G7"/>
    <mergeCell ref="A29:A34"/>
    <mergeCell ref="A35:A36"/>
    <mergeCell ref="A37:A41"/>
    <mergeCell ref="A42:A45"/>
    <mergeCell ref="A46:A48"/>
    <mergeCell ref="A77:A78"/>
    <mergeCell ref="A82:D82"/>
    <mergeCell ref="A52:A56"/>
    <mergeCell ref="A57:A61"/>
    <mergeCell ref="A62:A64"/>
    <mergeCell ref="A65:A68"/>
    <mergeCell ref="A69:A72"/>
    <mergeCell ref="A73:A7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3"/>
  <sheetViews>
    <sheetView workbookViewId="0">
      <selection sqref="A1:K82"/>
    </sheetView>
  </sheetViews>
  <sheetFormatPr defaultRowHeight="14.5" x14ac:dyDescent="0.35"/>
  <cols>
    <col min="2" max="2" width="35.36328125" customWidth="1"/>
    <col min="3" max="3" width="16.6328125" customWidth="1"/>
    <col min="4" max="4" width="26.453125" customWidth="1"/>
    <col min="5" max="7" width="16.08984375" customWidth="1"/>
    <col min="8" max="8" width="8.90625" customWidth="1"/>
  </cols>
  <sheetData>
    <row r="1" spans="1:11" ht="15" x14ac:dyDescent="0.35">
      <c r="A1" s="258" t="s">
        <v>15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1" ht="15" x14ac:dyDescent="0.35">
      <c r="A2" s="258" t="s">
        <v>37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</row>
    <row r="3" spans="1:11" ht="15" x14ac:dyDescent="0.35">
      <c r="A3" s="258" t="s">
        <v>36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</row>
    <row r="4" spans="1:11" ht="15" x14ac:dyDescent="0.35">
      <c r="A4" s="258" t="s">
        <v>62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</row>
    <row r="5" spans="1:11" x14ac:dyDescent="0.35">
      <c r="A5" s="185" t="s">
        <v>60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</row>
    <row r="6" spans="1:11" ht="16" thickBot="1" x14ac:dyDescent="0.4">
      <c r="A6" s="259" t="s">
        <v>76</v>
      </c>
      <c r="B6" s="259"/>
      <c r="C6" s="187"/>
      <c r="D6" s="187"/>
      <c r="E6" s="187"/>
      <c r="F6" s="188"/>
      <c r="G6" s="188"/>
      <c r="H6" s="187"/>
      <c r="I6" s="187"/>
      <c r="J6" s="187"/>
      <c r="K6" s="189" t="s">
        <v>0</v>
      </c>
    </row>
    <row r="7" spans="1:11" ht="15.5" thickBot="1" x14ac:dyDescent="0.4">
      <c r="A7" s="249" t="s">
        <v>1</v>
      </c>
      <c r="B7" s="252" t="s">
        <v>2</v>
      </c>
      <c r="C7" s="237"/>
      <c r="D7" s="237"/>
      <c r="E7" s="237"/>
      <c r="F7" s="237"/>
      <c r="G7" s="238"/>
      <c r="H7" s="230" t="s">
        <v>10</v>
      </c>
      <c r="I7" s="231"/>
      <c r="J7" s="232"/>
      <c r="K7" s="233"/>
    </row>
    <row r="8" spans="1:11" ht="15" x14ac:dyDescent="0.35">
      <c r="A8" s="250"/>
      <c r="B8" s="253"/>
      <c r="C8" s="234" t="s">
        <v>17</v>
      </c>
      <c r="D8" s="220"/>
      <c r="E8" s="220" t="s">
        <v>3</v>
      </c>
      <c r="F8" s="220" t="s">
        <v>18</v>
      </c>
      <c r="G8" s="235" t="s">
        <v>19</v>
      </c>
      <c r="H8" s="256" t="s">
        <v>11</v>
      </c>
      <c r="I8" s="241" t="s">
        <v>12</v>
      </c>
      <c r="J8" s="241" t="s">
        <v>20</v>
      </c>
      <c r="K8" s="239" t="s">
        <v>14</v>
      </c>
    </row>
    <row r="9" spans="1:11" ht="37.75" customHeight="1" thickBot="1" x14ac:dyDescent="0.4">
      <c r="A9" s="251"/>
      <c r="B9" s="254"/>
      <c r="C9" s="182" t="s">
        <v>16</v>
      </c>
      <c r="D9" s="146" t="s">
        <v>24</v>
      </c>
      <c r="E9" s="221"/>
      <c r="F9" s="221"/>
      <c r="G9" s="236"/>
      <c r="H9" s="257"/>
      <c r="I9" s="242"/>
      <c r="J9" s="242"/>
      <c r="K9" s="240"/>
    </row>
    <row r="10" spans="1:11" ht="16" thickBot="1" x14ac:dyDescent="0.4">
      <c r="A10" s="246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21951904.5</v>
      </c>
      <c r="F10" s="51">
        <f>SUM(F11:F12)</f>
        <v>47112355.5</v>
      </c>
      <c r="G10" s="51">
        <f>SUM(G11:G12)</f>
        <v>19627745.23</v>
      </c>
      <c r="H10" s="52"/>
      <c r="I10" s="52"/>
      <c r="J10" s="52"/>
      <c r="K10" s="148"/>
    </row>
    <row r="11" spans="1:11" ht="16" thickBot="1" x14ac:dyDescent="0.4">
      <c r="A11" s="247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65" t="e">
        <f>SUM(G11/E11*100)</f>
        <v>#DIV/0!</v>
      </c>
      <c r="K11" s="149">
        <f>(D11*100)/$D$79</f>
        <v>0</v>
      </c>
    </row>
    <row r="12" spans="1:11" ht="16" thickBot="1" x14ac:dyDescent="0.4">
      <c r="A12" s="248"/>
      <c r="B12" s="41" t="s">
        <v>25</v>
      </c>
      <c r="C12" s="57">
        <v>69064260</v>
      </c>
      <c r="D12" s="57">
        <v>69064260</v>
      </c>
      <c r="E12" s="129">
        <v>21951904.5</v>
      </c>
      <c r="F12" s="57">
        <f>SUM(D12-E12)</f>
        <v>47112355.5</v>
      </c>
      <c r="G12" s="58">
        <v>19627745.23</v>
      </c>
      <c r="H12" s="59">
        <f>SUM(E12/D12*100)</f>
        <v>31.784753069098258</v>
      </c>
      <c r="I12" s="59">
        <f>SUM(F12/D12*100)</f>
        <v>68.215246930901742</v>
      </c>
      <c r="J12" s="150">
        <f>SUM(G12/E12*100)</f>
        <v>89.412493708689382</v>
      </c>
      <c r="K12" s="151">
        <v>81.81</v>
      </c>
    </row>
    <row r="13" spans="1:11" ht="16" thickBot="1" x14ac:dyDescent="0.4">
      <c r="A13" s="246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52" t="e">
        <f>SUM(J14)</f>
        <v>#DIV/0!</v>
      </c>
      <c r="K13" s="152">
        <f>SUM(K14)</f>
        <v>0</v>
      </c>
    </row>
    <row r="14" spans="1:11" ht="16" thickBot="1" x14ac:dyDescent="0.4">
      <c r="A14" s="247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65" t="e">
        <f>SUM(G14/E14*100)</f>
        <v>#DIV/0!</v>
      </c>
      <c r="K14" s="149">
        <f>(D14*100)/$D$79</f>
        <v>0</v>
      </c>
    </row>
    <row r="15" spans="1:11" ht="16" thickBot="1" x14ac:dyDescent="0.4">
      <c r="A15" s="246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48748.33</v>
      </c>
      <c r="F15" s="51">
        <f>SUM(F16:F17)</f>
        <v>181251.66999999998</v>
      </c>
      <c r="G15" s="63">
        <f>SUM(G16:G17)</f>
        <v>43579.27</v>
      </c>
      <c r="H15" s="64"/>
      <c r="I15" s="52"/>
      <c r="J15" s="52"/>
      <c r="K15" s="152"/>
    </row>
    <row r="16" spans="1:11" ht="15.5" x14ac:dyDescent="0.35">
      <c r="A16" s="247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65" t="e">
        <f>SUM(G16/E16*100)</f>
        <v>#DIV/0!</v>
      </c>
      <c r="K16" s="149">
        <f>(D16*100)/$D$79</f>
        <v>0</v>
      </c>
    </row>
    <row r="17" spans="1:11" ht="16" thickBot="1" x14ac:dyDescent="0.4">
      <c r="A17" s="248"/>
      <c r="B17" s="33" t="s">
        <v>27</v>
      </c>
      <c r="C17" s="66">
        <v>230000</v>
      </c>
      <c r="D17" s="66">
        <v>230000</v>
      </c>
      <c r="E17" s="67">
        <v>48748.33</v>
      </c>
      <c r="F17" s="66">
        <f>SUM(D17-E17)</f>
        <v>181251.66999999998</v>
      </c>
      <c r="G17" s="67">
        <v>43579.27</v>
      </c>
      <c r="H17" s="68">
        <f>SUM(E17/D17*100)</f>
        <v>21.194926086956521</v>
      </c>
      <c r="I17" s="68">
        <f>SUM(F17/D17*100)</f>
        <v>78.805073913043472</v>
      </c>
      <c r="J17" s="68">
        <f>SUM(G17/E17*100)</f>
        <v>89.396436759987466</v>
      </c>
      <c r="K17" s="153">
        <v>0.4</v>
      </c>
    </row>
    <row r="18" spans="1:11" ht="16" thickBot="1" x14ac:dyDescent="0.4">
      <c r="A18" s="246">
        <v>802</v>
      </c>
      <c r="B18" s="23" t="s">
        <v>21</v>
      </c>
      <c r="C18" s="61">
        <f>SUM(C19:C22)</f>
        <v>8043510</v>
      </c>
      <c r="D18" s="51">
        <f>SUM(D19:D22)</f>
        <v>8930000.6600000001</v>
      </c>
      <c r="E18" s="51">
        <f>SUM(E19:E22)</f>
        <v>6131844.71</v>
      </c>
      <c r="F18" s="51">
        <f>SUM(F19:F22)</f>
        <v>2798155.95</v>
      </c>
      <c r="G18" s="61">
        <f>SUM(G19:G22)</f>
        <v>4976529.5999999996</v>
      </c>
      <c r="H18" s="52"/>
      <c r="I18" s="52"/>
      <c r="J18" s="52"/>
      <c r="K18" s="152"/>
    </row>
    <row r="19" spans="1:11" ht="15.5" x14ac:dyDescent="0.35">
      <c r="A19" s="247"/>
      <c r="B19" s="32" t="s">
        <v>25</v>
      </c>
      <c r="C19" s="47">
        <v>2979910</v>
      </c>
      <c r="D19" s="47">
        <v>2979910</v>
      </c>
      <c r="E19" s="55">
        <v>2310129.37</v>
      </c>
      <c r="F19" s="47">
        <f>SUM(D19-E19)</f>
        <v>669780.62999999989</v>
      </c>
      <c r="G19" s="55">
        <v>1629095.91</v>
      </c>
      <c r="H19" s="62">
        <f>SUM(E19/D19*100)</f>
        <v>77.523461111241616</v>
      </c>
      <c r="I19" s="62">
        <f t="shared" ref="I19:J22" si="0">SUM(F19/D19*100)</f>
        <v>22.476538888758384</v>
      </c>
      <c r="J19" s="62">
        <f t="shared" si="0"/>
        <v>70.519683060001086</v>
      </c>
      <c r="K19" s="149">
        <v>4.5</v>
      </c>
    </row>
    <row r="20" spans="1:11" ht="15.5" x14ac:dyDescent="0.35">
      <c r="A20" s="247"/>
      <c r="B20" s="45" t="s">
        <v>63</v>
      </c>
      <c r="C20" s="108">
        <v>472600</v>
      </c>
      <c r="D20" s="108">
        <v>472600</v>
      </c>
      <c r="E20" s="109">
        <v>146696.4</v>
      </c>
      <c r="F20" s="108">
        <f>D20-E20</f>
        <v>325903.59999999998</v>
      </c>
      <c r="G20" s="109">
        <v>80469.759999999995</v>
      </c>
      <c r="H20" s="110"/>
      <c r="I20" s="110"/>
      <c r="J20" s="110"/>
      <c r="K20" s="154"/>
    </row>
    <row r="21" spans="1:11" ht="16" thickBot="1" x14ac:dyDescent="0.4">
      <c r="A21" s="247"/>
      <c r="B21" s="43" t="s">
        <v>57</v>
      </c>
      <c r="C21" s="74">
        <v>0</v>
      </c>
      <c r="D21" s="74">
        <v>886490.66</v>
      </c>
      <c r="E21" s="75">
        <v>51982</v>
      </c>
      <c r="F21" s="74">
        <f>SUM(D21-E21)</f>
        <v>834508.66</v>
      </c>
      <c r="G21" s="75">
        <v>4400</v>
      </c>
      <c r="H21" s="56">
        <f>SUM(E21/D21*100)</f>
        <v>5.8637955644112481</v>
      </c>
      <c r="I21" s="56">
        <f t="shared" si="0"/>
        <v>94.136204435588752</v>
      </c>
      <c r="J21" s="56">
        <f t="shared" si="0"/>
        <v>8.4644684698549497</v>
      </c>
      <c r="K21" s="153">
        <f>(D21*100)/$D$79</f>
        <v>1.0583317726496033</v>
      </c>
    </row>
    <row r="22" spans="1:11" ht="16" thickBot="1" x14ac:dyDescent="0.4">
      <c r="A22" s="248"/>
      <c r="B22" s="42" t="s">
        <v>26</v>
      </c>
      <c r="C22" s="70">
        <v>4591000</v>
      </c>
      <c r="D22" s="70">
        <v>4591000</v>
      </c>
      <c r="E22" s="71">
        <v>3623036.94</v>
      </c>
      <c r="F22" s="70">
        <f>SUM(D22-E22)</f>
        <v>967963.06</v>
      </c>
      <c r="G22" s="71">
        <v>3262563.93</v>
      </c>
      <c r="H22" s="68">
        <f>SUM(E22/D22*100)</f>
        <v>78.916073622304509</v>
      </c>
      <c r="I22" s="68">
        <f t="shared" si="0"/>
        <v>21.083926377695491</v>
      </c>
      <c r="J22" s="68">
        <f t="shared" si="0"/>
        <v>90.050528990742222</v>
      </c>
      <c r="K22" s="155">
        <v>4.2699999999999996</v>
      </c>
    </row>
    <row r="23" spans="1:11" ht="16" thickBot="1" x14ac:dyDescent="0.4">
      <c r="A23" s="246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103232.76</v>
      </c>
      <c r="F23" s="51">
        <f>SUM(F24:F28)</f>
        <v>346767.24</v>
      </c>
      <c r="G23" s="61">
        <f>SUM(G24:G28)</f>
        <v>82418.05</v>
      </c>
      <c r="H23" s="52"/>
      <c r="I23" s="52"/>
      <c r="J23" s="52"/>
      <c r="K23" s="152"/>
    </row>
    <row r="24" spans="1:11" ht="15.5" x14ac:dyDescent="0.35">
      <c r="A24" s="247"/>
      <c r="B24" s="32" t="s">
        <v>44</v>
      </c>
      <c r="C24" s="47">
        <v>400000</v>
      </c>
      <c r="D24" s="47">
        <v>400000</v>
      </c>
      <c r="E24" s="55">
        <v>103232.76</v>
      </c>
      <c r="F24" s="47">
        <f>SUM(D24-E24)</f>
        <v>296767.24</v>
      </c>
      <c r="G24" s="55">
        <v>82418.05</v>
      </c>
      <c r="H24" s="62">
        <f>SUM(E24/D24*100)</f>
        <v>25.808189999999996</v>
      </c>
      <c r="I24" s="62">
        <f t="shared" ref="I24:J28" si="1">SUM(F24/D24*100)</f>
        <v>74.191810000000004</v>
      </c>
      <c r="J24" s="156">
        <f t="shared" si="1"/>
        <v>79.837107910318394</v>
      </c>
      <c r="K24" s="149">
        <f>(D24*100)/$D$79</f>
        <v>0.47753769798301238</v>
      </c>
    </row>
    <row r="25" spans="1:11" ht="16" thickBot="1" x14ac:dyDescent="0.4">
      <c r="A25" s="247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157" t="e">
        <f t="shared" si="1"/>
        <v>#DIV/0!</v>
      </c>
      <c r="K25" s="153">
        <f>(D25*100)/$D$79</f>
        <v>5.9692212247876547E-2</v>
      </c>
    </row>
    <row r="26" spans="1:11" ht="16" thickBot="1" x14ac:dyDescent="0.4">
      <c r="A26" s="247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157" t="e">
        <f t="shared" si="1"/>
        <v>#DIV/0!</v>
      </c>
      <c r="K26" s="153">
        <f>(D26*100)/$D$79</f>
        <v>0</v>
      </c>
    </row>
    <row r="27" spans="1:11" ht="16" thickBot="1" x14ac:dyDescent="0.4">
      <c r="A27" s="247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157" t="e">
        <f t="shared" si="1"/>
        <v>#DIV/0!</v>
      </c>
      <c r="K27" s="153">
        <f>(D27*100)/$D$79</f>
        <v>0</v>
      </c>
    </row>
    <row r="28" spans="1:11" ht="16" thickBot="1" x14ac:dyDescent="0.4">
      <c r="A28" s="248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157" t="e">
        <f t="shared" si="1"/>
        <v>#DIV/0!</v>
      </c>
      <c r="K28" s="155">
        <f>(D28*100)/$D$79</f>
        <v>0</v>
      </c>
    </row>
    <row r="29" spans="1:11" ht="16" thickBot="1" x14ac:dyDescent="0.4">
      <c r="A29" s="246">
        <v>38</v>
      </c>
      <c r="B29" s="23" t="s">
        <v>58</v>
      </c>
      <c r="C29" s="61">
        <f>SUM(C30:C34)</f>
        <v>474090</v>
      </c>
      <c r="D29" s="51">
        <f>SUM(D30:D34)</f>
        <v>703357.85</v>
      </c>
      <c r="E29" s="61">
        <f>SUM(E30:E34)</f>
        <v>218803.7</v>
      </c>
      <c r="F29" s="51">
        <f>SUM(F30:F34)</f>
        <v>441962</v>
      </c>
      <c r="G29" s="61">
        <f>SUM(G30:G34)</f>
        <v>50981.24</v>
      </c>
      <c r="H29" s="52"/>
      <c r="I29" s="52"/>
      <c r="J29" s="52"/>
      <c r="K29" s="152"/>
    </row>
    <row r="30" spans="1:11" ht="15.5" x14ac:dyDescent="0.35">
      <c r="A30" s="247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38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156" t="e">
        <f t="shared" si="3"/>
        <v>#DIV/0!</v>
      </c>
      <c r="K30" s="149">
        <f>(D30*100)/$D$79</f>
        <v>0.20295352164278027</v>
      </c>
    </row>
    <row r="31" spans="1:11" ht="15.5" x14ac:dyDescent="0.35">
      <c r="A31" s="247"/>
      <c r="B31" s="43" t="s">
        <v>31</v>
      </c>
      <c r="C31" s="73">
        <v>300000</v>
      </c>
      <c r="D31" s="74">
        <v>300000</v>
      </c>
      <c r="E31" s="75">
        <v>32128</v>
      </c>
      <c r="F31" s="73">
        <f t="shared" si="2"/>
        <v>267872</v>
      </c>
      <c r="G31" s="75">
        <v>24607.8</v>
      </c>
      <c r="H31" s="76">
        <f>SUM(E31/D31*100)</f>
        <v>10.709333333333333</v>
      </c>
      <c r="I31" s="77">
        <f t="shared" si="3"/>
        <v>89.290666666666667</v>
      </c>
      <c r="J31" s="158">
        <f t="shared" si="3"/>
        <v>76.593002988047814</v>
      </c>
      <c r="K31" s="159">
        <f>(D31*100)/$D$79</f>
        <v>0.35815327348725928</v>
      </c>
    </row>
    <row r="32" spans="1:11" ht="15.5" x14ac:dyDescent="0.35">
      <c r="A32" s="247"/>
      <c r="B32" s="44" t="s">
        <v>75</v>
      </c>
      <c r="C32" s="78">
        <v>0</v>
      </c>
      <c r="D32" s="78">
        <v>129267.85</v>
      </c>
      <c r="E32" s="58">
        <v>86675.7</v>
      </c>
      <c r="F32" s="78">
        <v>0</v>
      </c>
      <c r="G32" s="75">
        <v>26373.439999999999</v>
      </c>
      <c r="H32" s="79">
        <f>SUM(E32/D32*100)</f>
        <v>67.051242826425906</v>
      </c>
      <c r="I32" s="59">
        <f t="shared" si="3"/>
        <v>0</v>
      </c>
      <c r="J32" s="158">
        <f t="shared" si="3"/>
        <v>30.427720802947078</v>
      </c>
      <c r="K32" s="151">
        <f>(D32*100)/$D$79</f>
        <v>0.15432567878053338</v>
      </c>
    </row>
    <row r="33" spans="1:11" ht="15.5" x14ac:dyDescent="0.35">
      <c r="A33" s="247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158" t="e">
        <f t="shared" si="3"/>
        <v>#DIV/0!</v>
      </c>
      <c r="K33" s="151">
        <f>(D33*100)/$D$79</f>
        <v>0</v>
      </c>
    </row>
    <row r="34" spans="1:11" ht="16" thickBot="1" x14ac:dyDescent="0.4">
      <c r="A34" s="248"/>
      <c r="B34" s="33" t="s">
        <v>25</v>
      </c>
      <c r="C34" s="66">
        <v>4090</v>
      </c>
      <c r="D34" s="66">
        <v>104090</v>
      </c>
      <c r="E34" s="67">
        <v>100000</v>
      </c>
      <c r="F34" s="69">
        <f t="shared" si="2"/>
        <v>4090</v>
      </c>
      <c r="G34" s="67">
        <v>0</v>
      </c>
      <c r="H34" s="56">
        <f>SUM(E34/D34*100)</f>
        <v>96.070708041118252</v>
      </c>
      <c r="I34" s="68">
        <f t="shared" si="3"/>
        <v>3.9292919588817372</v>
      </c>
      <c r="J34" s="157">
        <f t="shared" si="3"/>
        <v>0</v>
      </c>
      <c r="K34" s="153">
        <f>(D34*100)/$D$79</f>
        <v>0.1242672474576294</v>
      </c>
    </row>
    <row r="35" spans="1:11" ht="16" thickBot="1" x14ac:dyDescent="0.4">
      <c r="A35" s="246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52"/>
      <c r="K35" s="152"/>
    </row>
    <row r="36" spans="1:11" ht="16" thickBot="1" x14ac:dyDescent="0.4">
      <c r="A36" s="248"/>
      <c r="B36" s="42" t="s">
        <v>29</v>
      </c>
      <c r="C36" s="72">
        <v>0</v>
      </c>
      <c r="D36" s="72">
        <v>0</v>
      </c>
      <c r="E36" s="131">
        <v>0</v>
      </c>
      <c r="F36" s="131"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160" t="e">
        <f>SUM(G36/E36*100)</f>
        <v>#DIV/0!</v>
      </c>
      <c r="K36" s="155">
        <f>(D36*100)/$D$79</f>
        <v>0</v>
      </c>
    </row>
    <row r="37" spans="1:11" ht="16" thickBot="1" x14ac:dyDescent="0.4">
      <c r="A37" s="246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37000</v>
      </c>
      <c r="F37" s="85">
        <f t="shared" si="2"/>
        <v>163000</v>
      </c>
      <c r="G37" s="61">
        <f>SUM(G38:G41)</f>
        <v>27585</v>
      </c>
      <c r="H37" s="52"/>
      <c r="I37" s="52"/>
      <c r="J37" s="52"/>
      <c r="K37" s="152"/>
    </row>
    <row r="38" spans="1:11" ht="15.5" x14ac:dyDescent="0.35">
      <c r="A38" s="247"/>
      <c r="B38" s="172" t="s">
        <v>27</v>
      </c>
      <c r="C38" s="173">
        <v>200000</v>
      </c>
      <c r="D38" s="173">
        <v>200000</v>
      </c>
      <c r="E38" s="90">
        <v>37000</v>
      </c>
      <c r="F38" s="174">
        <f t="shared" si="2"/>
        <v>163000</v>
      </c>
      <c r="G38" s="175">
        <v>27585</v>
      </c>
      <c r="H38" s="125">
        <f>SUM(E38/D38*100)</f>
        <v>18.5</v>
      </c>
      <c r="I38" s="126">
        <f t="shared" ref="I38:J41" si="4">SUM(F38/D38*100)</f>
        <v>81.5</v>
      </c>
      <c r="J38" s="161">
        <f t="shared" si="4"/>
        <v>74.554054054054049</v>
      </c>
      <c r="K38" s="162">
        <f>(D38*100)/$D$79</f>
        <v>0.23876884899150619</v>
      </c>
    </row>
    <row r="39" spans="1:11" ht="15.5" x14ac:dyDescent="0.35">
      <c r="A39" s="247"/>
      <c r="B39" s="176" t="s">
        <v>57</v>
      </c>
      <c r="C39" s="177">
        <v>0</v>
      </c>
      <c r="D39" s="177">
        <v>0</v>
      </c>
      <c r="E39" s="178">
        <v>0</v>
      </c>
      <c r="F39" s="177">
        <v>0</v>
      </c>
      <c r="G39" s="74">
        <v>0</v>
      </c>
      <c r="H39" s="76" t="e">
        <f>SUM(E39/D39*100)</f>
        <v>#DIV/0!</v>
      </c>
      <c r="I39" s="77" t="e">
        <f t="shared" si="4"/>
        <v>#DIV/0!</v>
      </c>
      <c r="J39" s="158" t="e">
        <f t="shared" si="4"/>
        <v>#DIV/0!</v>
      </c>
      <c r="K39" s="159">
        <f>(D39*100)/$D$79</f>
        <v>0</v>
      </c>
    </row>
    <row r="40" spans="1:11" ht="15.5" x14ac:dyDescent="0.35">
      <c r="A40" s="247"/>
      <c r="B40" s="176" t="s">
        <v>52</v>
      </c>
      <c r="C40" s="177">
        <v>0</v>
      </c>
      <c r="D40" s="177">
        <v>0</v>
      </c>
      <c r="E40" s="178">
        <v>0</v>
      </c>
      <c r="F40" s="177">
        <v>0</v>
      </c>
      <c r="G40" s="74">
        <v>0</v>
      </c>
      <c r="H40" s="76" t="e">
        <f>SUM(E40/D40*100)</f>
        <v>#DIV/0!</v>
      </c>
      <c r="I40" s="77" t="e">
        <f t="shared" si="4"/>
        <v>#DIV/0!</v>
      </c>
      <c r="J40" s="158" t="e">
        <f t="shared" si="4"/>
        <v>#DIV/0!</v>
      </c>
      <c r="K40" s="159">
        <f>(D40*100)/$D$79</f>
        <v>0</v>
      </c>
    </row>
    <row r="41" spans="1:11" ht="16" thickBot="1" x14ac:dyDescent="0.4">
      <c r="A41" s="248"/>
      <c r="B41" s="42" t="s">
        <v>29</v>
      </c>
      <c r="C41" s="87">
        <v>0</v>
      </c>
      <c r="D41" s="87">
        <v>0</v>
      </c>
      <c r="E41" s="72">
        <v>0</v>
      </c>
      <c r="F41" s="131"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160" t="e">
        <f t="shared" si="4"/>
        <v>#DIV/0!</v>
      </c>
      <c r="K41" s="155">
        <f>(D41*100)/$D$79</f>
        <v>0</v>
      </c>
    </row>
    <row r="42" spans="1:11" ht="16" thickBot="1" x14ac:dyDescent="0.4">
      <c r="A42" s="243" t="s">
        <v>34</v>
      </c>
      <c r="B42" s="23" t="s">
        <v>56</v>
      </c>
      <c r="C42" s="61">
        <f>SUM(C43:C45)</f>
        <v>20000</v>
      </c>
      <c r="D42" s="61">
        <f>SUM(D43:D45)</f>
        <v>22000</v>
      </c>
      <c r="E42" s="61">
        <f>SUM(E43:E45)</f>
        <v>0</v>
      </c>
      <c r="F42" s="61">
        <f>SUM(F43:F45)</f>
        <v>22000</v>
      </c>
      <c r="G42" s="61">
        <f>SUM(G43:G45)</f>
        <v>0</v>
      </c>
      <c r="H42" s="52"/>
      <c r="I42" s="52"/>
      <c r="J42" s="52"/>
      <c r="K42" s="152"/>
    </row>
    <row r="43" spans="1:11" ht="15.5" x14ac:dyDescent="0.35">
      <c r="A43" s="244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156" t="e">
        <f t="shared" si="5"/>
        <v>#DIV/0!</v>
      </c>
      <c r="K43" s="149">
        <f>(D43*100)/$D$79</f>
        <v>0</v>
      </c>
    </row>
    <row r="44" spans="1:11" ht="15.5" x14ac:dyDescent="0.35">
      <c r="A44" s="244"/>
      <c r="B44" s="43" t="s">
        <v>31</v>
      </c>
      <c r="C44" s="47">
        <v>20000</v>
      </c>
      <c r="D44" s="47">
        <v>20000</v>
      </c>
      <c r="E44" s="55">
        <v>0</v>
      </c>
      <c r="F44" s="47">
        <f>SUM(D44-E44)</f>
        <v>20000</v>
      </c>
      <c r="G44" s="92">
        <v>0</v>
      </c>
      <c r="H44" s="76">
        <f>SUM(E44/D44*100)</f>
        <v>0</v>
      </c>
      <c r="I44" s="77">
        <f t="shared" si="5"/>
        <v>100</v>
      </c>
      <c r="J44" s="158" t="e">
        <f t="shared" si="5"/>
        <v>#DIV/0!</v>
      </c>
      <c r="K44" s="159">
        <f>(D44*100)/$D$79</f>
        <v>2.387688489915062E-2</v>
      </c>
    </row>
    <row r="45" spans="1:11" ht="16" thickBot="1" x14ac:dyDescent="0.4">
      <c r="A45" s="245"/>
      <c r="B45" s="33" t="s">
        <v>53</v>
      </c>
      <c r="C45" s="69">
        <v>0</v>
      </c>
      <c r="D45" s="69">
        <v>2000</v>
      </c>
      <c r="E45" s="67">
        <v>0</v>
      </c>
      <c r="F45" s="74">
        <f>SUM(D45-E45)</f>
        <v>2000</v>
      </c>
      <c r="G45" s="93">
        <v>0</v>
      </c>
      <c r="H45" s="56">
        <f>SUM(E45/D45*100)</f>
        <v>0</v>
      </c>
      <c r="I45" s="68">
        <f t="shared" si="5"/>
        <v>100</v>
      </c>
      <c r="J45" s="157" t="e">
        <f t="shared" si="5"/>
        <v>#DIV/0!</v>
      </c>
      <c r="K45" s="153">
        <f>(D45*100)/$D$79</f>
        <v>2.3876884899150619E-3</v>
      </c>
    </row>
    <row r="46" spans="1:11" ht="16" thickBot="1" x14ac:dyDescent="0.4">
      <c r="A46" s="246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52"/>
      <c r="K46" s="152"/>
    </row>
    <row r="47" spans="1:11" ht="15.5" x14ac:dyDescent="0.35">
      <c r="A47" s="247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156" t="e">
        <f>SUM(G47/E47*100)</f>
        <v>#DIV/0!</v>
      </c>
      <c r="K47" s="149">
        <f>(D47*100)/$D$79</f>
        <v>0</v>
      </c>
    </row>
    <row r="48" spans="1:11" ht="16" thickBot="1" x14ac:dyDescent="0.4">
      <c r="A48" s="248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157" t="e">
        <f>SUM(G48/E48*100)</f>
        <v>#DIV/0!</v>
      </c>
      <c r="K48" s="153">
        <f>(D48*100)/$D$79</f>
        <v>7.1630654697451862E-2</v>
      </c>
    </row>
    <row r="49" spans="1:11" ht="16" thickBot="1" x14ac:dyDescent="0.4">
      <c r="A49" s="246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52"/>
      <c r="K49" s="152"/>
    </row>
    <row r="50" spans="1:11" ht="15.5" x14ac:dyDescent="0.35">
      <c r="A50" s="247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156" t="e">
        <f>SUM(G50/E50*100)</f>
        <v>#DIV/0!</v>
      </c>
      <c r="K50" s="149">
        <f>(D50*100)/$D$79</f>
        <v>0</v>
      </c>
    </row>
    <row r="51" spans="1:11" ht="16" thickBot="1" x14ac:dyDescent="0.4">
      <c r="A51" s="248"/>
      <c r="B51" s="33" t="s">
        <v>30</v>
      </c>
      <c r="C51" s="66">
        <v>50000</v>
      </c>
      <c r="D51" s="66">
        <v>50000</v>
      </c>
      <c r="E51" s="66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157">
        <f>SUM(G51/E51*100)</f>
        <v>0</v>
      </c>
      <c r="K51" s="153">
        <f>(D51*100)/$D$79</f>
        <v>5.9692212247876547E-2</v>
      </c>
    </row>
    <row r="52" spans="1:11" ht="16" thickBot="1" x14ac:dyDescent="0.4">
      <c r="A52" s="246">
        <v>57</v>
      </c>
      <c r="B52" s="23" t="s">
        <v>7</v>
      </c>
      <c r="C52" s="61">
        <f>SUM(C53:C56)</f>
        <v>380000</v>
      </c>
      <c r="D52" s="94">
        <f>SUM(D53:D56)</f>
        <v>965591.6</v>
      </c>
      <c r="E52" s="61">
        <f>SUM(E53:E56)</f>
        <v>60931.76</v>
      </c>
      <c r="F52" s="51">
        <f>SUM(F53:F56)</f>
        <v>904659.84</v>
      </c>
      <c r="G52" s="61">
        <f>SUM(G53:G56)</f>
        <v>0</v>
      </c>
      <c r="H52" s="52"/>
      <c r="I52" s="52"/>
      <c r="J52" s="52"/>
      <c r="K52" s="152"/>
    </row>
    <row r="53" spans="1:11" ht="15.5" x14ac:dyDescent="0.35">
      <c r="A53" s="247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156" t="e">
        <f t="shared" si="6"/>
        <v>#DIV/0!</v>
      </c>
      <c r="K53" s="149">
        <f>(D53*100)/$D$79</f>
        <v>0.11938442449575309</v>
      </c>
    </row>
    <row r="54" spans="1:11" ht="15.5" x14ac:dyDescent="0.35">
      <c r="A54" s="247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158" t="e">
        <f t="shared" si="6"/>
        <v>#DIV/0!</v>
      </c>
      <c r="K54" s="159">
        <f>(D54*100)/$D$79</f>
        <v>0</v>
      </c>
    </row>
    <row r="55" spans="1:11" ht="15.5" x14ac:dyDescent="0.35">
      <c r="A55" s="247"/>
      <c r="B55" s="44" t="s">
        <v>74</v>
      </c>
      <c r="C55" s="78">
        <v>0</v>
      </c>
      <c r="D55" s="78">
        <v>585591.6</v>
      </c>
      <c r="E55" s="74">
        <v>60931.76</v>
      </c>
      <c r="F55" s="74">
        <f>SUM(D55-E55)</f>
        <v>524659.84</v>
      </c>
      <c r="G55" s="74">
        <v>0</v>
      </c>
      <c r="H55" s="76">
        <f>SUM(E55/D55*100)</f>
        <v>10.405162915588271</v>
      </c>
      <c r="I55" s="77">
        <f t="shared" si="6"/>
        <v>89.594837084411722</v>
      </c>
      <c r="J55" s="158">
        <f t="shared" si="6"/>
        <v>0</v>
      </c>
      <c r="K55" s="151">
        <f>(D55*100)/$D$79</f>
        <v>0.69910516155547253</v>
      </c>
    </row>
    <row r="56" spans="1:11" ht="16" thickBot="1" x14ac:dyDescent="0.4">
      <c r="A56" s="248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157" t="e">
        <f t="shared" si="6"/>
        <v>#DIV/0!</v>
      </c>
      <c r="K56" s="153">
        <f>(D56*100)/$D$79</f>
        <v>0.33427638858810865</v>
      </c>
    </row>
    <row r="57" spans="1:11" ht="16" thickBot="1" x14ac:dyDescent="0.4">
      <c r="A57" s="246">
        <v>806</v>
      </c>
      <c r="B57" s="23" t="s">
        <v>47</v>
      </c>
      <c r="C57" s="84">
        <f>SUM(C58:C61)</f>
        <v>1100000</v>
      </c>
      <c r="D57" s="51">
        <f>SUM(D58:D61)</f>
        <v>1167810.42</v>
      </c>
      <c r="E57" s="61">
        <f>SUM(E58:E61)</f>
        <v>91419.07</v>
      </c>
      <c r="F57" s="51">
        <f>SUM(F58:F61)</f>
        <v>1011093.03</v>
      </c>
      <c r="G57" s="61">
        <f>SUM(G58:G61)</f>
        <v>87813.94</v>
      </c>
      <c r="H57" s="52"/>
      <c r="I57" s="52"/>
      <c r="J57" s="52"/>
      <c r="K57" s="152"/>
    </row>
    <row r="58" spans="1:11" ht="15.5" x14ac:dyDescent="0.35">
      <c r="A58" s="247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156" t="e">
        <f t="shared" si="7"/>
        <v>#DIV/0!</v>
      </c>
      <c r="K58" s="149">
        <f>(D58*100)/$D$79</f>
        <v>0.23876884899150619</v>
      </c>
    </row>
    <row r="59" spans="1:11" ht="15.5" x14ac:dyDescent="0.35">
      <c r="A59" s="247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158" t="e">
        <f t="shared" si="7"/>
        <v>#DIV/0!</v>
      </c>
      <c r="K59" s="159">
        <f>(D59*100)/$D$79</f>
        <v>0</v>
      </c>
    </row>
    <row r="60" spans="1:11" ht="15.5" x14ac:dyDescent="0.35">
      <c r="A60" s="247"/>
      <c r="B60" s="44" t="s">
        <v>75</v>
      </c>
      <c r="C60" s="78">
        <v>0</v>
      </c>
      <c r="D60" s="78">
        <v>67810.42</v>
      </c>
      <c r="E60" s="58">
        <v>2512.1</v>
      </c>
      <c r="F60" s="78">
        <v>0</v>
      </c>
      <c r="G60" s="78">
        <v>0</v>
      </c>
      <c r="H60" s="76">
        <f>SUM(E60/D60*100)</f>
        <v>3.7045928929506706</v>
      </c>
      <c r="I60" s="77">
        <f t="shared" si="7"/>
        <v>0</v>
      </c>
      <c r="J60" s="158">
        <f t="shared" si="7"/>
        <v>0</v>
      </c>
      <c r="K60" s="151">
        <v>0.45</v>
      </c>
    </row>
    <row r="61" spans="1:11" ht="16" thickBot="1" x14ac:dyDescent="0.4">
      <c r="A61" s="248"/>
      <c r="B61" s="33" t="s">
        <v>30</v>
      </c>
      <c r="C61" s="66">
        <v>900000</v>
      </c>
      <c r="D61" s="66">
        <v>900000</v>
      </c>
      <c r="E61" s="67">
        <v>88906.97</v>
      </c>
      <c r="F61" s="66">
        <f>SUM(D61-E61)</f>
        <v>811093.03</v>
      </c>
      <c r="G61" s="67">
        <v>87813.94</v>
      </c>
      <c r="H61" s="68">
        <f>SUM(E61/D61*100)</f>
        <v>9.878552222222222</v>
      </c>
      <c r="I61" s="68">
        <f t="shared" si="7"/>
        <v>90.121447777777789</v>
      </c>
      <c r="J61" s="157">
        <f t="shared" si="7"/>
        <v>98.77059132709168</v>
      </c>
      <c r="K61" s="153">
        <v>0.4</v>
      </c>
    </row>
    <row r="62" spans="1:11" ht="16" thickBot="1" x14ac:dyDescent="0.4">
      <c r="A62" s="243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52"/>
      <c r="K62" s="152"/>
    </row>
    <row r="63" spans="1:11" ht="15.5" x14ac:dyDescent="0.35">
      <c r="A63" s="244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156" t="e">
        <f>SUM(G63/E63*100)</f>
        <v>#DIV/0!</v>
      </c>
      <c r="K63" s="149">
        <v>0.08</v>
      </c>
    </row>
    <row r="64" spans="1:11" ht="16" thickBot="1" x14ac:dyDescent="0.4">
      <c r="A64" s="245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157" t="e">
        <f>SUM(G64/E64*100)</f>
        <v>#DIV/0!</v>
      </c>
      <c r="K64" s="153">
        <f>(D64*100)/$D$79</f>
        <v>0</v>
      </c>
    </row>
    <row r="65" spans="1:11" ht="16" thickBot="1" x14ac:dyDescent="0.4">
      <c r="A65" s="246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52"/>
      <c r="K65" s="152"/>
    </row>
    <row r="66" spans="1:11" ht="15.5" x14ac:dyDescent="0.35">
      <c r="A66" s="247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156" t="e">
        <f t="shared" si="8"/>
        <v>#DIV/0!</v>
      </c>
      <c r="K66" s="149">
        <f>(D66*100)/$D$79</f>
        <v>0</v>
      </c>
    </row>
    <row r="67" spans="1:11" ht="15.5" x14ac:dyDescent="0.35">
      <c r="A67" s="247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156" t="e">
        <f t="shared" si="8"/>
        <v>#DIV/0!</v>
      </c>
      <c r="K67" s="154"/>
    </row>
    <row r="68" spans="1:11" ht="16" thickBot="1" x14ac:dyDescent="0.4">
      <c r="A68" s="248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97">
        <v>0</v>
      </c>
      <c r="I68" s="68">
        <f t="shared" si="8"/>
        <v>100</v>
      </c>
      <c r="J68" s="157" t="e">
        <f t="shared" si="8"/>
        <v>#DIV/0!</v>
      </c>
      <c r="K68" s="153">
        <f>(D68*100)/$D$79</f>
        <v>0.59692212247876553</v>
      </c>
    </row>
    <row r="69" spans="1:11" ht="16" thickBot="1" x14ac:dyDescent="0.4">
      <c r="A69" s="246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52"/>
      <c r="K69" s="152"/>
    </row>
    <row r="70" spans="1:11" ht="15.5" x14ac:dyDescent="0.35">
      <c r="A70" s="247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>SUM(F70/D70*100)</f>
        <v>100</v>
      </c>
      <c r="J70" s="156" t="e">
        <f t="shared" ref="J70:J72" si="9">SUM(G70/E70*100)</f>
        <v>#DIV/0!</v>
      </c>
      <c r="K70" s="149">
        <f>(D70*100)/$D$79</f>
        <v>0.62079900737791616</v>
      </c>
    </row>
    <row r="71" spans="1:11" ht="15.5" x14ac:dyDescent="0.35">
      <c r="A71" s="247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>SUM(F71/D71*100)</f>
        <v>100</v>
      </c>
      <c r="J71" s="158" t="e">
        <f t="shared" si="9"/>
        <v>#DIV/0!</v>
      </c>
      <c r="K71" s="159">
        <v>1.83</v>
      </c>
    </row>
    <row r="72" spans="1:11" ht="16" thickBot="1" x14ac:dyDescent="0.4">
      <c r="A72" s="248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>SUM(F72/D72*100)</f>
        <v>#DIV/0!</v>
      </c>
      <c r="J72" s="160" t="e">
        <f t="shared" si="9"/>
        <v>#DIV/0!</v>
      </c>
      <c r="K72" s="155">
        <v>1.83</v>
      </c>
    </row>
    <row r="73" spans="1:11" ht="16" thickBot="1" x14ac:dyDescent="0.4">
      <c r="A73" s="246">
        <v>75</v>
      </c>
      <c r="B73" s="23" t="s">
        <v>66</v>
      </c>
      <c r="C73" s="63">
        <f>SUM(C74:C76)</f>
        <v>200000</v>
      </c>
      <c r="D73" s="94">
        <f>SUM(D74:D76)</f>
        <v>200000</v>
      </c>
      <c r="E73" s="51">
        <f>SUM(E74:E76)</f>
        <v>29709</v>
      </c>
      <c r="F73" s="51">
        <f>SUM(F74:F76)</f>
        <v>170291</v>
      </c>
      <c r="G73" s="61">
        <f>SUM(G74:G76)</f>
        <v>13008.15</v>
      </c>
      <c r="H73" s="100"/>
      <c r="I73" s="100"/>
      <c r="J73" s="163"/>
      <c r="K73" s="152"/>
    </row>
    <row r="74" spans="1:11" ht="15.5" x14ac:dyDescent="0.35">
      <c r="A74" s="247"/>
      <c r="B74" s="123" t="s">
        <v>33</v>
      </c>
      <c r="C74" s="101">
        <v>150000</v>
      </c>
      <c r="D74" s="101">
        <v>150000</v>
      </c>
      <c r="E74" s="102">
        <v>29709</v>
      </c>
      <c r="F74" s="47">
        <f>SUM(D74-E74)</f>
        <v>120291</v>
      </c>
      <c r="G74" s="55">
        <v>13008.15</v>
      </c>
      <c r="H74" s="65">
        <f>SUM(E74/D74*100)</f>
        <v>19.806000000000001</v>
      </c>
      <c r="I74" s="62">
        <f>SUM(F74/D74*100)</f>
        <v>80.194000000000003</v>
      </c>
      <c r="J74" s="156">
        <f t="shared" ref="J74:J79" si="10">SUM(G74/E74*100)</f>
        <v>43.785216601029994</v>
      </c>
      <c r="K74" s="149">
        <f>(D74*100)/$D$79</f>
        <v>0.17907663674362964</v>
      </c>
    </row>
    <row r="75" spans="1:11" ht="15.5" x14ac:dyDescent="0.35">
      <c r="A75" s="247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>SUM(F75/D75*100)</f>
        <v>#DIV/0!</v>
      </c>
      <c r="J75" s="156" t="e">
        <f t="shared" si="10"/>
        <v>#DIV/0!</v>
      </c>
      <c r="K75" s="154"/>
    </row>
    <row r="76" spans="1:11" ht="16" thickBot="1" x14ac:dyDescent="0.4">
      <c r="A76" s="248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>SUM(F76/D76*100)</f>
        <v>100</v>
      </c>
      <c r="J76" s="157" t="e">
        <f t="shared" si="10"/>
        <v>#DIV/0!</v>
      </c>
      <c r="K76" s="153">
        <f>SUM(D76/D79)*100</f>
        <v>5.9692212247876547E-2</v>
      </c>
    </row>
    <row r="77" spans="1:11" ht="16" thickBot="1" x14ac:dyDescent="0.4">
      <c r="A77" s="246">
        <v>1164</v>
      </c>
      <c r="B77" s="183" t="s">
        <v>67</v>
      </c>
      <c r="C77" s="144">
        <v>0</v>
      </c>
      <c r="D77" s="144">
        <v>0</v>
      </c>
      <c r="E77" s="130">
        <f>SUM(E78)</f>
        <v>5500000</v>
      </c>
      <c r="F77" s="143">
        <v>0</v>
      </c>
      <c r="G77" s="164">
        <f>SUM(G78)</f>
        <v>5498985.5</v>
      </c>
      <c r="H77" s="165"/>
      <c r="I77" s="166"/>
      <c r="J77" s="167"/>
      <c r="K77" s="168"/>
    </row>
    <row r="78" spans="1:11" ht="16" thickBot="1" x14ac:dyDescent="0.4">
      <c r="A78" s="248"/>
      <c r="B78" s="140" t="s">
        <v>68</v>
      </c>
      <c r="C78" s="87">
        <v>0</v>
      </c>
      <c r="D78" s="72">
        <v>0</v>
      </c>
      <c r="E78" s="72">
        <v>5500000</v>
      </c>
      <c r="F78" s="103">
        <v>0</v>
      </c>
      <c r="G78" s="142">
        <v>5498985.5</v>
      </c>
      <c r="H78" s="105">
        <v>0</v>
      </c>
      <c r="I78" s="56">
        <f>SUM(F78/E78*100)</f>
        <v>0</v>
      </c>
      <c r="J78" s="160"/>
      <c r="K78" s="155"/>
    </row>
    <row r="79" spans="1:11" ht="15.5" thickBot="1" x14ac:dyDescent="0.4">
      <c r="A79" s="169" t="s">
        <v>22</v>
      </c>
      <c r="B79" s="181" t="s">
        <v>13</v>
      </c>
      <c r="C79" s="38">
        <f>SUM(C10+C13,C15,C18,C23,C29,C35,C37,C42,C46,C49,C52,C57,C62,C65,C69+C73)</f>
        <v>81991860</v>
      </c>
      <c r="D79" s="38">
        <f>SUM(D10+D13,D15,D18,D23,D29,D35,D37,D42,D46,D49,D52,D57,D62,D65,D69+D73)</f>
        <v>83763020.529999986</v>
      </c>
      <c r="E79" s="38">
        <f>SUM(E10+E13,E15,E18,E23,E29,E35,E37,E42,E46,E49,E52,E57,E62,E65,E69,E73,E77)</f>
        <v>34174793.829999998</v>
      </c>
      <c r="F79" s="38">
        <f>SUM(F10+F13,F15,F18,F23,F29,F35,F37,F42,F46,F49,F52,F57,F62,F65,F69+F73)</f>
        <v>54980336.230000012</v>
      </c>
      <c r="G79" s="38">
        <f>SUM(G10+G13,G15,G18,G23,G29,G35,G37,G42,G46,G49,G52,G57,G62,G65,G69+G73+G77)</f>
        <v>30408645.980000004</v>
      </c>
      <c r="H79" s="170">
        <f>SUM(E79/D79*100)</f>
        <v>40.799380936555636</v>
      </c>
      <c r="I79" s="170">
        <f>SUM(F79/D79*100)</f>
        <v>65.637957994015551</v>
      </c>
      <c r="J79" s="170">
        <f t="shared" si="10"/>
        <v>88.979749610972277</v>
      </c>
      <c r="K79" s="171">
        <f>SUM(K10:K76)</f>
        <v>101.24964249605367</v>
      </c>
    </row>
    <row r="80" spans="1:11" ht="18.5" x14ac:dyDescent="0.45">
      <c r="A80" s="138" t="s">
        <v>77</v>
      </c>
      <c r="B80" s="3"/>
      <c r="C80" s="139"/>
      <c r="D80" s="139"/>
      <c r="E80" s="139"/>
      <c r="G80" s="139"/>
    </row>
    <row r="81" spans="1:11" ht="15.5" x14ac:dyDescent="0.35">
      <c r="A81" s="3" t="s">
        <v>59</v>
      </c>
      <c r="B81" s="180"/>
      <c r="C81" s="180"/>
      <c r="D81" s="113"/>
      <c r="E81" s="117"/>
      <c r="F81" s="1"/>
      <c r="G81" s="1"/>
      <c r="H81" s="1"/>
      <c r="I81" s="1"/>
      <c r="J81" s="1"/>
      <c r="K81" s="1"/>
    </row>
    <row r="82" spans="1:11" ht="15" x14ac:dyDescent="0.35">
      <c r="A82" s="255" t="s">
        <v>23</v>
      </c>
      <c r="B82" s="255"/>
      <c r="C82" s="255"/>
      <c r="D82" s="255"/>
      <c r="E82" s="112"/>
    </row>
    <row r="83" spans="1:11" x14ac:dyDescent="0.35">
      <c r="E83" s="114"/>
    </row>
  </sheetData>
  <mergeCells count="36">
    <mergeCell ref="H7:K7"/>
    <mergeCell ref="C8:D8"/>
    <mergeCell ref="A1:K1"/>
    <mergeCell ref="A2:K2"/>
    <mergeCell ref="A3:K3"/>
    <mergeCell ref="A4:K4"/>
    <mergeCell ref="A6:B6"/>
    <mergeCell ref="A49:A51"/>
    <mergeCell ref="K8:K9"/>
    <mergeCell ref="A10:A12"/>
    <mergeCell ref="A13:A14"/>
    <mergeCell ref="A15:A17"/>
    <mergeCell ref="A18:A22"/>
    <mergeCell ref="A23:A28"/>
    <mergeCell ref="E8:E9"/>
    <mergeCell ref="F8:F9"/>
    <mergeCell ref="G8:G9"/>
    <mergeCell ref="H8:H9"/>
    <mergeCell ref="I8:I9"/>
    <mergeCell ref="J8:J9"/>
    <mergeCell ref="A7:A9"/>
    <mergeCell ref="B7:B9"/>
    <mergeCell ref="C7:G7"/>
    <mergeCell ref="A29:A34"/>
    <mergeCell ref="A35:A36"/>
    <mergeCell ref="A37:A41"/>
    <mergeCell ref="A42:A45"/>
    <mergeCell ref="A46:A48"/>
    <mergeCell ref="A77:A78"/>
    <mergeCell ref="A82:D82"/>
    <mergeCell ref="A52:A56"/>
    <mergeCell ref="A57:A61"/>
    <mergeCell ref="A62:A64"/>
    <mergeCell ref="A65:A68"/>
    <mergeCell ref="A69:A72"/>
    <mergeCell ref="A73:A7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2"/>
  <sheetViews>
    <sheetView topLeftCell="C7" workbookViewId="0">
      <selection activeCell="K20" sqref="K20"/>
    </sheetView>
  </sheetViews>
  <sheetFormatPr defaultRowHeight="14.5" x14ac:dyDescent="0.35"/>
  <cols>
    <col min="2" max="2" width="35.36328125" customWidth="1"/>
    <col min="3" max="3" width="16.6328125" customWidth="1"/>
    <col min="4" max="4" width="27.36328125" customWidth="1"/>
    <col min="5" max="6" width="16.08984375" customWidth="1"/>
    <col min="7" max="7" width="17.90625" customWidth="1"/>
    <col min="8" max="8" width="8.81640625" customWidth="1"/>
  </cols>
  <sheetData>
    <row r="1" spans="1:11" ht="15" x14ac:dyDescent="0.35">
      <c r="A1" s="258" t="s">
        <v>15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1" ht="15" x14ac:dyDescent="0.35">
      <c r="A2" s="258" t="s">
        <v>37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</row>
    <row r="3" spans="1:11" ht="15" x14ac:dyDescent="0.35">
      <c r="A3" s="258" t="s">
        <v>36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</row>
    <row r="4" spans="1:11" ht="15" x14ac:dyDescent="0.35">
      <c r="A4" s="258" t="s">
        <v>62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</row>
    <row r="5" spans="1:11" x14ac:dyDescent="0.35">
      <c r="A5" s="185" t="s">
        <v>60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</row>
    <row r="6" spans="1:11" ht="16" thickBot="1" x14ac:dyDescent="0.4">
      <c r="A6" s="259" t="s">
        <v>78</v>
      </c>
      <c r="B6" s="259"/>
      <c r="C6" s="187"/>
      <c r="D6" s="187"/>
      <c r="E6" s="187"/>
      <c r="F6" s="188"/>
      <c r="G6" s="188"/>
      <c r="H6" s="187"/>
      <c r="I6" s="187"/>
      <c r="J6" s="187"/>
      <c r="K6" s="189" t="s">
        <v>0</v>
      </c>
    </row>
    <row r="7" spans="1:11" ht="15.5" thickBot="1" x14ac:dyDescent="0.4">
      <c r="A7" s="249" t="s">
        <v>1</v>
      </c>
      <c r="B7" s="252" t="s">
        <v>2</v>
      </c>
      <c r="C7" s="237"/>
      <c r="D7" s="237"/>
      <c r="E7" s="237"/>
      <c r="F7" s="237"/>
      <c r="G7" s="238"/>
      <c r="H7" s="230" t="s">
        <v>10</v>
      </c>
      <c r="I7" s="231"/>
      <c r="J7" s="232"/>
      <c r="K7" s="233"/>
    </row>
    <row r="8" spans="1:11" ht="15" x14ac:dyDescent="0.35">
      <c r="A8" s="250"/>
      <c r="B8" s="253"/>
      <c r="C8" s="234" t="s">
        <v>17</v>
      </c>
      <c r="D8" s="220"/>
      <c r="E8" s="220" t="s">
        <v>3</v>
      </c>
      <c r="F8" s="220" t="s">
        <v>18</v>
      </c>
      <c r="G8" s="235" t="s">
        <v>19</v>
      </c>
      <c r="H8" s="256" t="s">
        <v>11</v>
      </c>
      <c r="I8" s="241" t="s">
        <v>12</v>
      </c>
      <c r="J8" s="241" t="s">
        <v>20</v>
      </c>
      <c r="K8" s="239" t="s">
        <v>14</v>
      </c>
    </row>
    <row r="9" spans="1:11" ht="15.5" thickBot="1" x14ac:dyDescent="0.4">
      <c r="A9" s="251"/>
      <c r="B9" s="254"/>
      <c r="C9" s="191" t="s">
        <v>16</v>
      </c>
      <c r="D9" s="146" t="s">
        <v>24</v>
      </c>
      <c r="E9" s="221"/>
      <c r="F9" s="221"/>
      <c r="G9" s="236"/>
      <c r="H9" s="257"/>
      <c r="I9" s="242"/>
      <c r="J9" s="242"/>
      <c r="K9" s="240"/>
    </row>
    <row r="10" spans="1:11" ht="16" thickBot="1" x14ac:dyDescent="0.4">
      <c r="A10" s="246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27966245.289999999</v>
      </c>
      <c r="F10" s="51">
        <f>SUM(F11:F12)</f>
        <v>41098014.710000001</v>
      </c>
      <c r="G10" s="51">
        <f>SUM(G11:G12)</f>
        <v>25459231.420000002</v>
      </c>
      <c r="H10" s="52"/>
      <c r="I10" s="52"/>
      <c r="J10" s="52"/>
      <c r="K10" s="148"/>
    </row>
    <row r="11" spans="1:11" ht="16" thickBot="1" x14ac:dyDescent="0.4">
      <c r="A11" s="247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65" t="e">
        <f>SUM(G11/E11*100)</f>
        <v>#DIV/0!</v>
      </c>
      <c r="K11" s="149">
        <f>(D11*100)/$D$79</f>
        <v>0</v>
      </c>
    </row>
    <row r="12" spans="1:11" ht="16" thickBot="1" x14ac:dyDescent="0.4">
      <c r="A12" s="248"/>
      <c r="B12" s="41" t="s">
        <v>25</v>
      </c>
      <c r="C12" s="57">
        <v>69064260</v>
      </c>
      <c r="D12" s="57">
        <v>69064260</v>
      </c>
      <c r="E12" s="129">
        <v>27966245.289999999</v>
      </c>
      <c r="F12" s="57">
        <f>SUM(D12-E12)</f>
        <v>41098014.710000001</v>
      </c>
      <c r="G12" s="58">
        <v>25459231.420000002</v>
      </c>
      <c r="H12" s="59">
        <f>SUM(E12/D12*100)</f>
        <v>40.493078894930605</v>
      </c>
      <c r="I12" s="59">
        <f>SUM(F12/D12*100)</f>
        <v>59.506921105069402</v>
      </c>
      <c r="J12" s="150">
        <f>SUM(G12/E12*100)</f>
        <v>91.035572190677883</v>
      </c>
      <c r="K12" s="151">
        <v>81.81</v>
      </c>
    </row>
    <row r="13" spans="1:11" ht="16" thickBot="1" x14ac:dyDescent="0.4">
      <c r="A13" s="246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52" t="e">
        <f>SUM(J14)</f>
        <v>#DIV/0!</v>
      </c>
      <c r="K13" s="152">
        <f>SUM(K14)</f>
        <v>0</v>
      </c>
    </row>
    <row r="14" spans="1:11" ht="16" thickBot="1" x14ac:dyDescent="0.4">
      <c r="A14" s="247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65" t="e">
        <f>SUM(G14/E14*100)</f>
        <v>#DIV/0!</v>
      </c>
      <c r="K14" s="149">
        <f>(D14*100)/$D$79</f>
        <v>0</v>
      </c>
    </row>
    <row r="15" spans="1:11" ht="16" thickBot="1" x14ac:dyDescent="0.4">
      <c r="A15" s="246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59575</v>
      </c>
      <c r="F15" s="51">
        <f>SUM(F16:F17)</f>
        <v>170425</v>
      </c>
      <c r="G15" s="63">
        <f>SUM(G16:G17)</f>
        <v>53968.01</v>
      </c>
      <c r="H15" s="64"/>
      <c r="I15" s="52"/>
      <c r="J15" s="52"/>
      <c r="K15" s="152"/>
    </row>
    <row r="16" spans="1:11" ht="15.5" x14ac:dyDescent="0.35">
      <c r="A16" s="247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65" t="e">
        <f>SUM(G16/E16*100)</f>
        <v>#DIV/0!</v>
      </c>
      <c r="K16" s="149">
        <f>(D16*100)/$D$79</f>
        <v>0</v>
      </c>
    </row>
    <row r="17" spans="1:11" ht="16" thickBot="1" x14ac:dyDescent="0.4">
      <c r="A17" s="248"/>
      <c r="B17" s="33" t="s">
        <v>27</v>
      </c>
      <c r="C17" s="66">
        <v>230000</v>
      </c>
      <c r="D17" s="66">
        <v>230000</v>
      </c>
      <c r="E17" s="67">
        <v>59575</v>
      </c>
      <c r="F17" s="66">
        <f>SUM(D17-E17)</f>
        <v>170425</v>
      </c>
      <c r="G17" s="67">
        <v>53968.01</v>
      </c>
      <c r="H17" s="68">
        <f>SUM(E17/D17*100)</f>
        <v>25.90217391304348</v>
      </c>
      <c r="I17" s="68">
        <f>SUM(F17/D17*100)</f>
        <v>74.097826086956516</v>
      </c>
      <c r="J17" s="68">
        <f>SUM(G17/E17*100)</f>
        <v>90.588350818296277</v>
      </c>
      <c r="K17" s="153">
        <v>0.4</v>
      </c>
    </row>
    <row r="18" spans="1:11" ht="16" thickBot="1" x14ac:dyDescent="0.4">
      <c r="A18" s="246">
        <v>802</v>
      </c>
      <c r="B18" s="23" t="s">
        <v>21</v>
      </c>
      <c r="C18" s="61">
        <f>SUM(C19:C22)</f>
        <v>8043510</v>
      </c>
      <c r="D18" s="51">
        <f>SUM(D19:D22)</f>
        <v>8930000.6600000001</v>
      </c>
      <c r="E18" s="51">
        <f>SUM(E19:E22)</f>
        <v>6921245.6500000004</v>
      </c>
      <c r="F18" s="51">
        <f>SUM(F19:F22)</f>
        <v>2008755.0099999998</v>
      </c>
      <c r="G18" s="61">
        <f>SUM(G19:G22)</f>
        <v>6504836.1699999999</v>
      </c>
      <c r="H18" s="52"/>
      <c r="I18" s="52"/>
      <c r="J18" s="52"/>
      <c r="K18" s="152"/>
    </row>
    <row r="19" spans="1:11" ht="15.5" x14ac:dyDescent="0.35">
      <c r="A19" s="247"/>
      <c r="B19" s="32" t="s">
        <v>25</v>
      </c>
      <c r="C19" s="47">
        <v>2979910</v>
      </c>
      <c r="D19" s="47">
        <v>2979910</v>
      </c>
      <c r="E19" s="195">
        <v>2320902.37</v>
      </c>
      <c r="F19" s="47">
        <f>SUM(D19-E19)</f>
        <v>659007.62999999989</v>
      </c>
      <c r="G19" s="55">
        <v>2197021.56</v>
      </c>
      <c r="H19" s="62">
        <f>SUM(E19/D19*100)</f>
        <v>77.884982096774735</v>
      </c>
      <c r="I19" s="62">
        <f t="shared" ref="I19:J22" si="0">SUM(F19/D19*100)</f>
        <v>22.115017903225262</v>
      </c>
      <c r="J19" s="62">
        <f t="shared" si="0"/>
        <v>94.662385992565461</v>
      </c>
      <c r="K19" s="149">
        <v>4.5</v>
      </c>
    </row>
    <row r="20" spans="1:11" ht="15.5" x14ac:dyDescent="0.35">
      <c r="A20" s="247"/>
      <c r="B20" s="45" t="s">
        <v>63</v>
      </c>
      <c r="C20" s="108">
        <v>472600</v>
      </c>
      <c r="D20" s="108">
        <v>472600</v>
      </c>
      <c r="E20" s="109">
        <v>177650.96</v>
      </c>
      <c r="F20" s="108">
        <f>D20-E20</f>
        <v>294949.04000000004</v>
      </c>
      <c r="G20" s="109">
        <v>147917</v>
      </c>
      <c r="H20" s="62">
        <f>SUM(E20/D20*100)</f>
        <v>37.590131189166314</v>
      </c>
      <c r="I20" s="62">
        <f t="shared" si="0"/>
        <v>62.409868810833693</v>
      </c>
      <c r="J20" s="62">
        <f t="shared" si="0"/>
        <v>83.262707952718074</v>
      </c>
      <c r="K20" s="154"/>
    </row>
    <row r="21" spans="1:11" ht="16" thickBot="1" x14ac:dyDescent="0.4">
      <c r="A21" s="247"/>
      <c r="B21" s="43" t="s">
        <v>57</v>
      </c>
      <c r="C21" s="74">
        <v>0</v>
      </c>
      <c r="D21" s="74">
        <v>886490.66</v>
      </c>
      <c r="E21" s="75">
        <v>664764.05000000005</v>
      </c>
      <c r="F21" s="74">
        <f>SUM(D21-E21)</f>
        <v>221726.61</v>
      </c>
      <c r="G21" s="75">
        <v>615989.68000000005</v>
      </c>
      <c r="H21" s="56">
        <f>SUM(E21/D21*100)</f>
        <v>74.988274552153783</v>
      </c>
      <c r="I21" s="56">
        <f t="shared" si="0"/>
        <v>25.011725447846228</v>
      </c>
      <c r="J21" s="56">
        <f t="shared" si="0"/>
        <v>92.66290498109818</v>
      </c>
      <c r="K21" s="153">
        <f>(D21*100)/$D$79</f>
        <v>1.0579528633683928</v>
      </c>
    </row>
    <row r="22" spans="1:11" ht="16" thickBot="1" x14ac:dyDescent="0.4">
      <c r="A22" s="248"/>
      <c r="B22" s="42" t="s">
        <v>26</v>
      </c>
      <c r="C22" s="70">
        <v>4591000</v>
      </c>
      <c r="D22" s="70">
        <v>4591000</v>
      </c>
      <c r="E22" s="71">
        <v>3757928.27</v>
      </c>
      <c r="F22" s="70">
        <f>SUM(D22-E22)</f>
        <v>833071.73</v>
      </c>
      <c r="G22" s="71">
        <v>3543907.93</v>
      </c>
      <c r="H22" s="68">
        <f>SUM(E22/D22*100)</f>
        <v>81.854242430842945</v>
      </c>
      <c r="I22" s="68">
        <f t="shared" si="0"/>
        <v>18.145757569157045</v>
      </c>
      <c r="J22" s="68">
        <f t="shared" si="0"/>
        <v>94.304831688551644</v>
      </c>
      <c r="K22" s="155">
        <v>4.2699999999999996</v>
      </c>
    </row>
    <row r="23" spans="1:11" ht="16" thickBot="1" x14ac:dyDescent="0.4">
      <c r="A23" s="246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125308.24</v>
      </c>
      <c r="F23" s="51">
        <f>SUM(F24:F28)</f>
        <v>324691.76</v>
      </c>
      <c r="G23" s="61">
        <f>SUM(G24:G28)</f>
        <v>100296.33</v>
      </c>
      <c r="H23" s="52"/>
      <c r="I23" s="52"/>
      <c r="J23" s="52"/>
      <c r="K23" s="152"/>
    </row>
    <row r="24" spans="1:11" ht="15.5" x14ac:dyDescent="0.35">
      <c r="A24" s="247"/>
      <c r="B24" s="32" t="s">
        <v>44</v>
      </c>
      <c r="C24" s="47">
        <v>400000</v>
      </c>
      <c r="D24" s="47">
        <v>400000</v>
      </c>
      <c r="E24" s="55">
        <v>125308.24</v>
      </c>
      <c r="F24" s="47">
        <f>SUM(D24-E24)</f>
        <v>274691.76</v>
      </c>
      <c r="G24" s="55">
        <v>100296.33</v>
      </c>
      <c r="H24" s="62">
        <f>SUM(E24/D24*100)</f>
        <v>31.327059999999999</v>
      </c>
      <c r="I24" s="62">
        <f t="shared" ref="I24:J28" si="1">SUM(F24/D24*100)</f>
        <v>68.672940000000011</v>
      </c>
      <c r="J24" s="156">
        <f t="shared" si="1"/>
        <v>80.039692521417578</v>
      </c>
      <c r="K24" s="149">
        <f>(D24*100)/$D$79</f>
        <v>0.47736672752689474</v>
      </c>
    </row>
    <row r="25" spans="1:11" ht="16" thickBot="1" x14ac:dyDescent="0.4">
      <c r="A25" s="247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157" t="e">
        <f t="shared" si="1"/>
        <v>#DIV/0!</v>
      </c>
      <c r="K25" s="153">
        <f>(D25*100)/$D$79</f>
        <v>5.9670840940861843E-2</v>
      </c>
    </row>
    <row r="26" spans="1:11" ht="16" thickBot="1" x14ac:dyDescent="0.4">
      <c r="A26" s="247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157" t="e">
        <f t="shared" si="1"/>
        <v>#DIV/0!</v>
      </c>
      <c r="K26" s="153">
        <f>(D26*100)/$D$79</f>
        <v>0</v>
      </c>
    </row>
    <row r="27" spans="1:11" ht="16" thickBot="1" x14ac:dyDescent="0.4">
      <c r="A27" s="247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157" t="e">
        <f t="shared" si="1"/>
        <v>#DIV/0!</v>
      </c>
      <c r="K27" s="153">
        <f>(D27*100)/$D$79</f>
        <v>0</v>
      </c>
    </row>
    <row r="28" spans="1:11" ht="16" thickBot="1" x14ac:dyDescent="0.4">
      <c r="A28" s="248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157" t="e">
        <f t="shared" si="1"/>
        <v>#DIV/0!</v>
      </c>
      <c r="K28" s="155">
        <f>(D28*100)/$D$79</f>
        <v>0</v>
      </c>
    </row>
    <row r="29" spans="1:11" ht="16" thickBot="1" x14ac:dyDescent="0.4">
      <c r="A29" s="246">
        <v>38</v>
      </c>
      <c r="B29" s="23" t="s">
        <v>58</v>
      </c>
      <c r="C29" s="61">
        <f>SUM(C30:C34)</f>
        <v>474090</v>
      </c>
      <c r="D29" s="51">
        <f>SUM(D30:D34)</f>
        <v>733357.85</v>
      </c>
      <c r="E29" s="61">
        <f>SUM(E30:E34)</f>
        <v>225603.7</v>
      </c>
      <c r="F29" s="51">
        <f>SUM(F30:F34)</f>
        <v>465162</v>
      </c>
      <c r="G29" s="61">
        <f>SUM(G30:G34)</f>
        <v>93960.84</v>
      </c>
      <c r="H29" s="52"/>
      <c r="I29" s="52"/>
      <c r="J29" s="52"/>
      <c r="K29" s="152"/>
    </row>
    <row r="30" spans="1:11" ht="15.5" x14ac:dyDescent="0.35">
      <c r="A30" s="247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38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156" t="e">
        <f t="shared" si="3"/>
        <v>#DIV/0!</v>
      </c>
      <c r="K30" s="149">
        <f>(D30*100)/$D$79</f>
        <v>0.20288085919893026</v>
      </c>
    </row>
    <row r="31" spans="1:11" ht="15.5" x14ac:dyDescent="0.35">
      <c r="A31" s="247"/>
      <c r="B31" s="43" t="s">
        <v>31</v>
      </c>
      <c r="C31" s="73">
        <v>300000</v>
      </c>
      <c r="D31" s="74">
        <v>300000</v>
      </c>
      <c r="E31" s="75">
        <v>38928</v>
      </c>
      <c r="F31" s="73">
        <f t="shared" si="2"/>
        <v>261072</v>
      </c>
      <c r="G31" s="75">
        <v>34587.4</v>
      </c>
      <c r="H31" s="76">
        <f>SUM(E31/D31*100)</f>
        <v>12.975999999999999</v>
      </c>
      <c r="I31" s="77">
        <f t="shared" si="3"/>
        <v>87.024000000000001</v>
      </c>
      <c r="J31" s="158">
        <f t="shared" si="3"/>
        <v>88.849671187833962</v>
      </c>
      <c r="K31" s="159">
        <f>(D31*100)/$D$79</f>
        <v>0.35802504564517107</v>
      </c>
    </row>
    <row r="32" spans="1:11" ht="15.5" x14ac:dyDescent="0.35">
      <c r="A32" s="247"/>
      <c r="B32" s="44" t="s">
        <v>75</v>
      </c>
      <c r="C32" s="78">
        <v>0</v>
      </c>
      <c r="D32" s="78">
        <v>129267.85</v>
      </c>
      <c r="E32" s="58">
        <v>86675.7</v>
      </c>
      <c r="F32" s="78">
        <v>0</v>
      </c>
      <c r="G32" s="75">
        <v>59373.440000000002</v>
      </c>
      <c r="H32" s="79">
        <f>SUM(E32/D32*100)</f>
        <v>67.051242826425906</v>
      </c>
      <c r="I32" s="59">
        <f t="shared" si="3"/>
        <v>0</v>
      </c>
      <c r="J32" s="158">
        <f t="shared" si="3"/>
        <v>68.500675506514526</v>
      </c>
      <c r="K32" s="151">
        <f>(D32*100)/$D$79</f>
        <v>0.15427042632234375</v>
      </c>
    </row>
    <row r="33" spans="1:11" ht="15.5" x14ac:dyDescent="0.35">
      <c r="A33" s="247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158" t="e">
        <f t="shared" si="3"/>
        <v>#DIV/0!</v>
      </c>
      <c r="K33" s="151">
        <f>(D33*100)/$D$79</f>
        <v>0</v>
      </c>
    </row>
    <row r="34" spans="1:11" ht="16" thickBot="1" x14ac:dyDescent="0.4">
      <c r="A34" s="248"/>
      <c r="B34" s="33" t="s">
        <v>25</v>
      </c>
      <c r="C34" s="66">
        <v>4090</v>
      </c>
      <c r="D34" s="66">
        <v>134090</v>
      </c>
      <c r="E34" s="67">
        <v>100000</v>
      </c>
      <c r="F34" s="69">
        <f t="shared" si="2"/>
        <v>34090</v>
      </c>
      <c r="G34" s="67">
        <v>0</v>
      </c>
      <c r="H34" s="56">
        <f>SUM(E34/D34*100)</f>
        <v>74.576776791707061</v>
      </c>
      <c r="I34" s="68">
        <f t="shared" si="3"/>
        <v>25.423223208292939</v>
      </c>
      <c r="J34" s="157">
        <f t="shared" si="3"/>
        <v>0</v>
      </c>
      <c r="K34" s="153">
        <f>(D34*100)/$D$79</f>
        <v>0.16002526123520328</v>
      </c>
    </row>
    <row r="35" spans="1:11" ht="16" thickBot="1" x14ac:dyDescent="0.4">
      <c r="A35" s="246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52"/>
      <c r="K35" s="152"/>
    </row>
    <row r="36" spans="1:11" ht="16" thickBot="1" x14ac:dyDescent="0.4">
      <c r="A36" s="248"/>
      <c r="B36" s="42" t="s">
        <v>29</v>
      </c>
      <c r="C36" s="72">
        <v>0</v>
      </c>
      <c r="D36" s="72">
        <v>0</v>
      </c>
      <c r="E36" s="131">
        <v>0</v>
      </c>
      <c r="F36" s="131"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160" t="e">
        <f>SUM(G36/E36*100)</f>
        <v>#DIV/0!</v>
      </c>
      <c r="K36" s="155">
        <f>(D36*100)/$D$79</f>
        <v>0</v>
      </c>
    </row>
    <row r="37" spans="1:11" ht="16" thickBot="1" x14ac:dyDescent="0.4">
      <c r="A37" s="246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37000</v>
      </c>
      <c r="F37" s="85">
        <f t="shared" si="2"/>
        <v>163000</v>
      </c>
      <c r="G37" s="61">
        <f>SUM(G38:G41)</f>
        <v>35045</v>
      </c>
      <c r="H37" s="52"/>
      <c r="I37" s="52"/>
      <c r="J37" s="52"/>
      <c r="K37" s="152"/>
    </row>
    <row r="38" spans="1:11" ht="15.5" x14ac:dyDescent="0.35">
      <c r="A38" s="247"/>
      <c r="B38" s="172" t="s">
        <v>27</v>
      </c>
      <c r="C38" s="173">
        <v>200000</v>
      </c>
      <c r="D38" s="173">
        <v>200000</v>
      </c>
      <c r="E38" s="90">
        <v>37000</v>
      </c>
      <c r="F38" s="174">
        <f t="shared" si="2"/>
        <v>163000</v>
      </c>
      <c r="G38" s="175">
        <v>35045</v>
      </c>
      <c r="H38" s="125">
        <f>SUM(E38/D38*100)</f>
        <v>18.5</v>
      </c>
      <c r="I38" s="126">
        <f t="shared" ref="I38:J41" si="4">SUM(F38/D38*100)</f>
        <v>81.5</v>
      </c>
      <c r="J38" s="161">
        <f t="shared" si="4"/>
        <v>94.716216216216225</v>
      </c>
      <c r="K38" s="162">
        <f>(D38*100)/$D$79</f>
        <v>0.23868336376344737</v>
      </c>
    </row>
    <row r="39" spans="1:11" ht="15.5" x14ac:dyDescent="0.35">
      <c r="A39" s="247"/>
      <c r="B39" s="176" t="s">
        <v>57</v>
      </c>
      <c r="C39" s="177">
        <v>0</v>
      </c>
      <c r="D39" s="177">
        <v>0</v>
      </c>
      <c r="E39" s="178">
        <v>0</v>
      </c>
      <c r="F39" s="177">
        <v>0</v>
      </c>
      <c r="G39" s="74">
        <v>0</v>
      </c>
      <c r="H39" s="76" t="e">
        <f>SUM(E39/D39*100)</f>
        <v>#DIV/0!</v>
      </c>
      <c r="I39" s="77" t="e">
        <f t="shared" si="4"/>
        <v>#DIV/0!</v>
      </c>
      <c r="J39" s="158" t="e">
        <f t="shared" si="4"/>
        <v>#DIV/0!</v>
      </c>
      <c r="K39" s="159">
        <f>(D39*100)/$D$79</f>
        <v>0</v>
      </c>
    </row>
    <row r="40" spans="1:11" ht="15.5" x14ac:dyDescent="0.35">
      <c r="A40" s="247"/>
      <c r="B40" s="176" t="s">
        <v>52</v>
      </c>
      <c r="C40" s="177">
        <v>0</v>
      </c>
      <c r="D40" s="177">
        <v>0</v>
      </c>
      <c r="E40" s="178">
        <v>0</v>
      </c>
      <c r="F40" s="177">
        <v>0</v>
      </c>
      <c r="G40" s="74">
        <v>0</v>
      </c>
      <c r="H40" s="76" t="e">
        <f>SUM(E40/D40*100)</f>
        <v>#DIV/0!</v>
      </c>
      <c r="I40" s="77" t="e">
        <f t="shared" si="4"/>
        <v>#DIV/0!</v>
      </c>
      <c r="J40" s="158" t="e">
        <f t="shared" si="4"/>
        <v>#DIV/0!</v>
      </c>
      <c r="K40" s="159">
        <f>(D40*100)/$D$79</f>
        <v>0</v>
      </c>
    </row>
    <row r="41" spans="1:11" ht="16" thickBot="1" x14ac:dyDescent="0.4">
      <c r="A41" s="248"/>
      <c r="B41" s="42" t="s">
        <v>29</v>
      </c>
      <c r="C41" s="87">
        <v>0</v>
      </c>
      <c r="D41" s="87">
        <v>0</v>
      </c>
      <c r="E41" s="72">
        <v>0</v>
      </c>
      <c r="F41" s="131"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160" t="e">
        <f t="shared" si="4"/>
        <v>#DIV/0!</v>
      </c>
      <c r="K41" s="155">
        <f>(D41*100)/$D$79</f>
        <v>0</v>
      </c>
    </row>
    <row r="42" spans="1:11" ht="16" thickBot="1" x14ac:dyDescent="0.4">
      <c r="A42" s="243" t="s">
        <v>34</v>
      </c>
      <c r="B42" s="23" t="s">
        <v>56</v>
      </c>
      <c r="C42" s="61">
        <f>SUM(C43:C45)</f>
        <v>20000</v>
      </c>
      <c r="D42" s="61">
        <f>SUM(D43:D45)</f>
        <v>22000</v>
      </c>
      <c r="E42" s="61">
        <f>SUM(E43:E45)</f>
        <v>3792</v>
      </c>
      <c r="F42" s="61">
        <f>SUM(F43:F45)</f>
        <v>18208</v>
      </c>
      <c r="G42" s="61">
        <f>SUM(G43:G45)</f>
        <v>0</v>
      </c>
      <c r="H42" s="52"/>
      <c r="I42" s="52"/>
      <c r="J42" s="52"/>
      <c r="K42" s="152"/>
    </row>
    <row r="43" spans="1:11" ht="16" thickBot="1" x14ac:dyDescent="0.4">
      <c r="A43" s="244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156" t="e">
        <f t="shared" si="5"/>
        <v>#DIV/0!</v>
      </c>
      <c r="K43" s="149">
        <f>(D43*100)/$D$79</f>
        <v>0</v>
      </c>
    </row>
    <row r="44" spans="1:11" ht="15.5" x14ac:dyDescent="0.35">
      <c r="A44" s="244"/>
      <c r="B44" s="43" t="s">
        <v>31</v>
      </c>
      <c r="C44" s="47">
        <v>20000</v>
      </c>
      <c r="D44" s="47">
        <v>20000</v>
      </c>
      <c r="E44" s="90">
        <v>3792</v>
      </c>
      <c r="F44" s="47">
        <f>SUM(D44-E44)</f>
        <v>16208</v>
      </c>
      <c r="G44" s="92">
        <v>0</v>
      </c>
      <c r="H44" s="76">
        <f>SUM(E44/D44*100)</f>
        <v>18.96</v>
      </c>
      <c r="I44" s="77">
        <f t="shared" si="5"/>
        <v>81.040000000000006</v>
      </c>
      <c r="J44" s="158">
        <f t="shared" si="5"/>
        <v>0</v>
      </c>
      <c r="K44" s="159">
        <f>(D44*100)/$D$79</f>
        <v>2.3868336376344737E-2</v>
      </c>
    </row>
    <row r="45" spans="1:11" ht="16" thickBot="1" x14ac:dyDescent="0.4">
      <c r="A45" s="245"/>
      <c r="B45" s="33" t="s">
        <v>53</v>
      </c>
      <c r="C45" s="69">
        <v>0</v>
      </c>
      <c r="D45" s="69">
        <v>2000</v>
      </c>
      <c r="E45" s="67">
        <v>0</v>
      </c>
      <c r="F45" s="74">
        <f>SUM(D45-E45)</f>
        <v>2000</v>
      </c>
      <c r="G45" s="93">
        <v>0</v>
      </c>
      <c r="H45" s="56">
        <f>SUM(E45/D45*100)</f>
        <v>0</v>
      </c>
      <c r="I45" s="68">
        <f t="shared" si="5"/>
        <v>100</v>
      </c>
      <c r="J45" s="157" t="e">
        <f t="shared" si="5"/>
        <v>#DIV/0!</v>
      </c>
      <c r="K45" s="153">
        <f>(D45*100)/$D$79</f>
        <v>2.3868336376344735E-3</v>
      </c>
    </row>
    <row r="46" spans="1:11" ht="16" thickBot="1" x14ac:dyDescent="0.4">
      <c r="A46" s="246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52"/>
      <c r="K46" s="152"/>
    </row>
    <row r="47" spans="1:11" ht="15.5" x14ac:dyDescent="0.35">
      <c r="A47" s="247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156" t="e">
        <f>SUM(G47/E47*100)</f>
        <v>#DIV/0!</v>
      </c>
      <c r="K47" s="149">
        <f>(D47*100)/$D$79</f>
        <v>0</v>
      </c>
    </row>
    <row r="48" spans="1:11" ht="16" thickBot="1" x14ac:dyDescent="0.4">
      <c r="A48" s="248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157" t="e">
        <f>SUM(G48/E48*100)</f>
        <v>#DIV/0!</v>
      </c>
      <c r="K48" s="153">
        <f>(D48*100)/$D$79</f>
        <v>7.1605009129034211E-2</v>
      </c>
    </row>
    <row r="49" spans="1:11" ht="16" thickBot="1" x14ac:dyDescent="0.4">
      <c r="A49" s="246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52"/>
      <c r="K49" s="152"/>
    </row>
    <row r="50" spans="1:11" ht="16" thickBot="1" x14ac:dyDescent="0.4">
      <c r="A50" s="247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156" t="e">
        <f>SUM(G50/E50*100)</f>
        <v>#DIV/0!</v>
      </c>
      <c r="K50" s="149">
        <f>(D50*100)/$D$79</f>
        <v>0</v>
      </c>
    </row>
    <row r="51" spans="1:11" ht="16" thickBot="1" x14ac:dyDescent="0.4">
      <c r="A51" s="248"/>
      <c r="B51" s="33" t="s">
        <v>30</v>
      </c>
      <c r="C51" s="66">
        <v>50000</v>
      </c>
      <c r="D51" s="66">
        <v>50000</v>
      </c>
      <c r="E51" s="90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157">
        <f>SUM(G51/E51*100)</f>
        <v>0</v>
      </c>
      <c r="K51" s="153">
        <f>(D51*100)/$D$79</f>
        <v>5.9670840940861843E-2</v>
      </c>
    </row>
    <row r="52" spans="1:11" ht="16" thickBot="1" x14ac:dyDescent="0.4">
      <c r="A52" s="246">
        <v>57</v>
      </c>
      <c r="B52" s="23" t="s">
        <v>7</v>
      </c>
      <c r="C52" s="61">
        <f>SUM(C53:C56)</f>
        <v>380000</v>
      </c>
      <c r="D52" s="94">
        <f>SUM(D53:D56)</f>
        <v>965591.6</v>
      </c>
      <c r="E52" s="61">
        <f>SUM(E53:E56)</f>
        <v>60931.76</v>
      </c>
      <c r="F52" s="51">
        <f>SUM(F53:F56)</f>
        <v>904659.84</v>
      </c>
      <c r="G52" s="61">
        <f>SUM(G53:G56)</f>
        <v>0</v>
      </c>
      <c r="H52" s="52"/>
      <c r="I52" s="52"/>
      <c r="J52" s="52"/>
      <c r="K52" s="152"/>
    </row>
    <row r="53" spans="1:11" ht="15.5" x14ac:dyDescent="0.35">
      <c r="A53" s="247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156" t="e">
        <f t="shared" si="6"/>
        <v>#DIV/0!</v>
      </c>
      <c r="K53" s="149">
        <f>(D53*100)/$D$79</f>
        <v>0.11934168188172369</v>
      </c>
    </row>
    <row r="54" spans="1:11" ht="16" thickBot="1" x14ac:dyDescent="0.4">
      <c r="A54" s="247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158" t="e">
        <f t="shared" si="6"/>
        <v>#DIV/0!</v>
      </c>
      <c r="K54" s="159">
        <f>(D54*100)/$D$79</f>
        <v>0</v>
      </c>
    </row>
    <row r="55" spans="1:11" ht="15.5" x14ac:dyDescent="0.35">
      <c r="A55" s="247"/>
      <c r="B55" s="44" t="s">
        <v>74</v>
      </c>
      <c r="C55" s="78">
        <v>0</v>
      </c>
      <c r="D55" s="78">
        <v>585591.6</v>
      </c>
      <c r="E55" s="90">
        <v>60931.76</v>
      </c>
      <c r="F55" s="74">
        <f>SUM(D55-E55)</f>
        <v>524659.84</v>
      </c>
      <c r="G55" s="74">
        <v>0</v>
      </c>
      <c r="H55" s="76">
        <f>SUM(E55/D55*100)</f>
        <v>10.405162915588271</v>
      </c>
      <c r="I55" s="77">
        <f t="shared" si="6"/>
        <v>89.594837084411722</v>
      </c>
      <c r="J55" s="158">
        <f t="shared" si="6"/>
        <v>0</v>
      </c>
      <c r="K55" s="151">
        <f>(D55*100)/$D$79</f>
        <v>0.69885486439809585</v>
      </c>
    </row>
    <row r="56" spans="1:11" ht="16" thickBot="1" x14ac:dyDescent="0.4">
      <c r="A56" s="248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157" t="e">
        <f t="shared" si="6"/>
        <v>#DIV/0!</v>
      </c>
      <c r="K56" s="153">
        <f>(D56*100)/$D$79</f>
        <v>0.33415670926882629</v>
      </c>
    </row>
    <row r="57" spans="1:11" ht="16" thickBot="1" x14ac:dyDescent="0.4">
      <c r="A57" s="246">
        <v>806</v>
      </c>
      <c r="B57" s="23" t="s">
        <v>47</v>
      </c>
      <c r="C57" s="84">
        <f>SUM(C58:C61)</f>
        <v>1100000</v>
      </c>
      <c r="D57" s="51">
        <f>SUM(D58:D61)</f>
        <v>1167810.42</v>
      </c>
      <c r="E57" s="61">
        <f>SUM(E58:E61)</f>
        <v>91419.07</v>
      </c>
      <c r="F57" s="51">
        <f>SUM(F58:F61)</f>
        <v>1011093.03</v>
      </c>
      <c r="G57" s="61">
        <f>SUM(G58:G61)</f>
        <v>87813.94</v>
      </c>
      <c r="H57" s="52"/>
      <c r="I57" s="52"/>
      <c r="J57" s="52"/>
      <c r="K57" s="152"/>
    </row>
    <row r="58" spans="1:11" ht="15.5" x14ac:dyDescent="0.35">
      <c r="A58" s="247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156" t="e">
        <f t="shared" si="7"/>
        <v>#DIV/0!</v>
      </c>
      <c r="K58" s="149">
        <f>(D58*100)/$D$79</f>
        <v>0.23868336376344737</v>
      </c>
    </row>
    <row r="59" spans="1:11" ht="15.5" x14ac:dyDescent="0.35">
      <c r="A59" s="247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158" t="e">
        <f t="shared" si="7"/>
        <v>#DIV/0!</v>
      </c>
      <c r="K59" s="159">
        <f>(D59*100)/$D$79</f>
        <v>0</v>
      </c>
    </row>
    <row r="60" spans="1:11" ht="15.5" x14ac:dyDescent="0.35">
      <c r="A60" s="247"/>
      <c r="B60" s="44" t="s">
        <v>75</v>
      </c>
      <c r="C60" s="78">
        <v>0</v>
      </c>
      <c r="D60" s="78">
        <v>67810.42</v>
      </c>
      <c r="E60" s="58">
        <v>2512.1</v>
      </c>
      <c r="F60" s="78">
        <v>0</v>
      </c>
      <c r="G60" s="78">
        <v>0</v>
      </c>
      <c r="H60" s="76">
        <f>SUM(E60/D60*100)</f>
        <v>3.7045928929506706</v>
      </c>
      <c r="I60" s="77">
        <f t="shared" si="7"/>
        <v>0</v>
      </c>
      <c r="J60" s="158">
        <f t="shared" si="7"/>
        <v>0</v>
      </c>
      <c r="K60" s="151">
        <v>0.45</v>
      </c>
    </row>
    <row r="61" spans="1:11" ht="16" thickBot="1" x14ac:dyDescent="0.4">
      <c r="A61" s="248"/>
      <c r="B61" s="33" t="s">
        <v>30</v>
      </c>
      <c r="C61" s="66">
        <v>900000</v>
      </c>
      <c r="D61" s="66">
        <v>900000</v>
      </c>
      <c r="E61" s="67">
        <v>88906.97</v>
      </c>
      <c r="F61" s="66">
        <f>SUM(D61-E61)</f>
        <v>811093.03</v>
      </c>
      <c r="G61" s="67">
        <v>87813.94</v>
      </c>
      <c r="H61" s="68">
        <f>SUM(E61/D61*100)</f>
        <v>9.878552222222222</v>
      </c>
      <c r="I61" s="68">
        <f t="shared" si="7"/>
        <v>90.121447777777789</v>
      </c>
      <c r="J61" s="157">
        <f t="shared" si="7"/>
        <v>98.77059132709168</v>
      </c>
      <c r="K61" s="153">
        <v>0.4</v>
      </c>
    </row>
    <row r="62" spans="1:11" ht="16" thickBot="1" x14ac:dyDescent="0.4">
      <c r="A62" s="243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52"/>
      <c r="K62" s="152"/>
    </row>
    <row r="63" spans="1:11" ht="15.5" x14ac:dyDescent="0.35">
      <c r="A63" s="244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156" t="e">
        <f>SUM(G63/E63*100)</f>
        <v>#DIV/0!</v>
      </c>
      <c r="K63" s="149">
        <v>0.08</v>
      </c>
    </row>
    <row r="64" spans="1:11" ht="16" thickBot="1" x14ac:dyDescent="0.4">
      <c r="A64" s="245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157" t="e">
        <f>SUM(G64/E64*100)</f>
        <v>#DIV/0!</v>
      </c>
      <c r="K64" s="153">
        <f>(D64*100)/$D$79</f>
        <v>0</v>
      </c>
    </row>
    <row r="65" spans="1:11" ht="16" thickBot="1" x14ac:dyDescent="0.4">
      <c r="A65" s="246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52"/>
      <c r="K65" s="152"/>
    </row>
    <row r="66" spans="1:11" ht="15.5" x14ac:dyDescent="0.35">
      <c r="A66" s="247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156" t="e">
        <f t="shared" si="8"/>
        <v>#DIV/0!</v>
      </c>
      <c r="K66" s="149">
        <f>(D66*100)/$D$79</f>
        <v>0</v>
      </c>
    </row>
    <row r="67" spans="1:11" ht="15.5" x14ac:dyDescent="0.35">
      <c r="A67" s="247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156" t="e">
        <f t="shared" si="8"/>
        <v>#DIV/0!</v>
      </c>
      <c r="K67" s="154"/>
    </row>
    <row r="68" spans="1:11" ht="16" thickBot="1" x14ac:dyDescent="0.4">
      <c r="A68" s="248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97">
        <v>0</v>
      </c>
      <c r="I68" s="68">
        <f t="shared" si="8"/>
        <v>100</v>
      </c>
      <c r="J68" s="157" t="e">
        <f t="shared" si="8"/>
        <v>#DIV/0!</v>
      </c>
      <c r="K68" s="153">
        <f>(D68*100)/$D$79</f>
        <v>0.59670840940861847</v>
      </c>
    </row>
    <row r="69" spans="1:11" ht="16" thickBot="1" x14ac:dyDescent="0.4">
      <c r="A69" s="246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52"/>
      <c r="K69" s="152"/>
    </row>
    <row r="70" spans="1:11" ht="15.5" x14ac:dyDescent="0.35">
      <c r="A70" s="247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>SUM(F70/D70*100)</f>
        <v>100</v>
      </c>
      <c r="J70" s="156" t="e">
        <f t="shared" ref="J70:J72" si="9">SUM(G70/E70*100)</f>
        <v>#DIV/0!</v>
      </c>
      <c r="K70" s="149">
        <f>(D70*100)/$D$79</f>
        <v>0.62057674578496314</v>
      </c>
    </row>
    <row r="71" spans="1:11" ht="15.5" x14ac:dyDescent="0.35">
      <c r="A71" s="247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>SUM(F71/D71*100)</f>
        <v>100</v>
      </c>
      <c r="J71" s="158" t="e">
        <f t="shared" si="9"/>
        <v>#DIV/0!</v>
      </c>
      <c r="K71" s="159">
        <v>1.83</v>
      </c>
    </row>
    <row r="72" spans="1:11" ht="16" thickBot="1" x14ac:dyDescent="0.4">
      <c r="A72" s="248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>SUM(F72/D72*100)</f>
        <v>#DIV/0!</v>
      </c>
      <c r="J72" s="160" t="e">
        <f t="shared" si="9"/>
        <v>#DIV/0!</v>
      </c>
      <c r="K72" s="155">
        <v>1.83</v>
      </c>
    </row>
    <row r="73" spans="1:11" ht="16" thickBot="1" x14ac:dyDescent="0.4">
      <c r="A73" s="246">
        <v>75</v>
      </c>
      <c r="B73" s="23" t="s">
        <v>66</v>
      </c>
      <c r="C73" s="63">
        <f>SUM(C74:C76)</f>
        <v>200000</v>
      </c>
      <c r="D73" s="94">
        <f>SUM(D74:D76)</f>
        <v>200000</v>
      </c>
      <c r="E73" s="51">
        <f>SUM(E74:E76)</f>
        <v>35138</v>
      </c>
      <c r="F73" s="51">
        <f>SUM(F74:F76)</f>
        <v>164862</v>
      </c>
      <c r="G73" s="61">
        <f>SUM(G74:G76)</f>
        <v>14333.15</v>
      </c>
      <c r="H73" s="100"/>
      <c r="I73" s="100"/>
      <c r="J73" s="163"/>
      <c r="K73" s="152"/>
    </row>
    <row r="74" spans="1:11" ht="15.5" x14ac:dyDescent="0.35">
      <c r="A74" s="247"/>
      <c r="B74" s="123" t="s">
        <v>33</v>
      </c>
      <c r="C74" s="101">
        <v>150000</v>
      </c>
      <c r="D74" s="101">
        <v>150000</v>
      </c>
      <c r="E74" s="90">
        <v>35138</v>
      </c>
      <c r="F74" s="47">
        <f>SUM(D74-E74)</f>
        <v>114862</v>
      </c>
      <c r="G74" s="55">
        <v>14333.15</v>
      </c>
      <c r="H74" s="65">
        <f>SUM(E74/D74*100)</f>
        <v>23.425333333333334</v>
      </c>
      <c r="I74" s="62">
        <f>SUM(F74/D74*100)</f>
        <v>76.574666666666673</v>
      </c>
      <c r="J74" s="156">
        <f t="shared" ref="J74:J79" si="10">SUM(G74/E74*100)</f>
        <v>40.791023962661505</v>
      </c>
      <c r="K74" s="149">
        <f>(D74*100)/$D$79</f>
        <v>0.17901252282258553</v>
      </c>
    </row>
    <row r="75" spans="1:11" ht="15.5" x14ac:dyDescent="0.35">
      <c r="A75" s="247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>SUM(F75/D75*100)</f>
        <v>#DIV/0!</v>
      </c>
      <c r="J75" s="156" t="e">
        <f t="shared" si="10"/>
        <v>#DIV/0!</v>
      </c>
      <c r="K75" s="154"/>
    </row>
    <row r="76" spans="1:11" ht="16" thickBot="1" x14ac:dyDescent="0.4">
      <c r="A76" s="248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>SUM(F76/D76*100)</f>
        <v>100</v>
      </c>
      <c r="J76" s="157" t="e">
        <f t="shared" si="10"/>
        <v>#DIV/0!</v>
      </c>
      <c r="K76" s="153">
        <f>SUM(D76/D79)*100</f>
        <v>5.9670840940861836E-2</v>
      </c>
    </row>
    <row r="77" spans="1:11" ht="16" thickBot="1" x14ac:dyDescent="0.4">
      <c r="A77" s="246">
        <v>1164</v>
      </c>
      <c r="B77" s="183" t="s">
        <v>67</v>
      </c>
      <c r="C77" s="144">
        <v>0</v>
      </c>
      <c r="D77" s="144">
        <v>0</v>
      </c>
      <c r="E77" s="130">
        <f>SUM(E78)</f>
        <v>5500000</v>
      </c>
      <c r="F77" s="143">
        <v>0</v>
      </c>
      <c r="G77" s="164">
        <f>SUM(G78)</f>
        <v>5498985.5</v>
      </c>
      <c r="H77" s="165"/>
      <c r="I77" s="166"/>
      <c r="J77" s="167"/>
      <c r="K77" s="168"/>
    </row>
    <row r="78" spans="1:11" ht="16" thickBot="1" x14ac:dyDescent="0.4">
      <c r="A78" s="248"/>
      <c r="B78" s="140" t="s">
        <v>68</v>
      </c>
      <c r="C78" s="87">
        <v>0</v>
      </c>
      <c r="D78" s="72">
        <v>0</v>
      </c>
      <c r="E78" s="72">
        <v>5500000</v>
      </c>
      <c r="F78" s="103">
        <v>0</v>
      </c>
      <c r="G78" s="142">
        <v>5498985.5</v>
      </c>
      <c r="H78" s="105">
        <v>0</v>
      </c>
      <c r="I78" s="56">
        <f>SUM(F78/E78*100)</f>
        <v>0</v>
      </c>
      <c r="J78" s="160"/>
      <c r="K78" s="155"/>
    </row>
    <row r="79" spans="1:11" ht="15.5" thickBot="1" x14ac:dyDescent="0.4">
      <c r="A79" s="169" t="s">
        <v>22</v>
      </c>
      <c r="B79" s="190" t="s">
        <v>13</v>
      </c>
      <c r="C79" s="38">
        <f>SUM(C10+C13,C15,C18,C23,C29,C35,C37,C42,C46,C49,C52,C57,C62,C65,C69+C73)</f>
        <v>81991860</v>
      </c>
      <c r="D79" s="38">
        <f>SUM(D10+D13,D15,D18,D23,D29,D35,D37,D42,D46,D49,D52,D57,D62,D65,D69+D73)</f>
        <v>83793020.529999986</v>
      </c>
      <c r="E79" s="38">
        <f>SUM(E10+E13,E15,E18,E23,E29,E35,E37,E42,E46,E49,E52,E57,E62,E65,E69,E73,E77)</f>
        <v>41027458.710000001</v>
      </c>
      <c r="F79" s="38">
        <f>SUM(F10+F13,F15,F18,F23,F29,F35,F37,F42,F46,F49,F52,F57,F62,F65,F69+F73)</f>
        <v>48157671.350000001</v>
      </c>
      <c r="G79" s="38">
        <f>SUM(G10+G13,G15,G18,G23,G29,G35,G37,G42,G46,G49,G52,G57,G62,G65,G69+G73+G77)</f>
        <v>37848470.359999999</v>
      </c>
      <c r="H79" s="170">
        <f>SUM(E79/D79*100)</f>
        <v>48.962859257843739</v>
      </c>
      <c r="I79" s="170">
        <f>SUM(F79/D79*100)</f>
        <v>57.472174944162987</v>
      </c>
      <c r="J79" s="170">
        <f t="shared" si="10"/>
        <v>92.251559199728945</v>
      </c>
      <c r="K79" s="171">
        <f>SUM(K10:K76)</f>
        <v>101.28341154635426</v>
      </c>
    </row>
    <row r="80" spans="1:11" ht="18.5" x14ac:dyDescent="0.45">
      <c r="A80" s="138" t="s">
        <v>79</v>
      </c>
      <c r="B80" s="3"/>
      <c r="C80" s="139"/>
      <c r="D80" s="139"/>
      <c r="E80" s="139"/>
      <c r="F80" s="194"/>
      <c r="G80" s="139"/>
    </row>
    <row r="81" spans="1:11" ht="18.5" x14ac:dyDescent="0.35">
      <c r="A81" s="3" t="s">
        <v>59</v>
      </c>
      <c r="B81" s="184"/>
      <c r="C81" s="184"/>
      <c r="D81" s="113"/>
      <c r="E81" s="117"/>
      <c r="F81" s="1"/>
      <c r="G81" s="193"/>
      <c r="H81" s="1"/>
      <c r="I81" s="1"/>
      <c r="J81" s="1"/>
      <c r="K81" s="1"/>
    </row>
    <row r="82" spans="1:11" ht="15" x14ac:dyDescent="0.35">
      <c r="A82" s="255" t="s">
        <v>23</v>
      </c>
      <c r="B82" s="255"/>
      <c r="C82" s="255"/>
      <c r="D82" s="255"/>
      <c r="E82" s="112"/>
      <c r="G82" s="114"/>
    </row>
  </sheetData>
  <mergeCells count="36">
    <mergeCell ref="A77:A78"/>
    <mergeCell ref="A82:D82"/>
    <mergeCell ref="A52:A56"/>
    <mergeCell ref="A57:A61"/>
    <mergeCell ref="A62:A64"/>
    <mergeCell ref="A65:A68"/>
    <mergeCell ref="A69:A72"/>
    <mergeCell ref="A73:A76"/>
    <mergeCell ref="A29:A34"/>
    <mergeCell ref="A35:A36"/>
    <mergeCell ref="A37:A41"/>
    <mergeCell ref="A42:A45"/>
    <mergeCell ref="A46:A48"/>
    <mergeCell ref="A49:A51"/>
    <mergeCell ref="K8:K9"/>
    <mergeCell ref="A10:A12"/>
    <mergeCell ref="A13:A14"/>
    <mergeCell ref="A15:A17"/>
    <mergeCell ref="A18:A22"/>
    <mergeCell ref="A23:A28"/>
    <mergeCell ref="E8:E9"/>
    <mergeCell ref="F8:F9"/>
    <mergeCell ref="G8:G9"/>
    <mergeCell ref="H8:H9"/>
    <mergeCell ref="I8:I9"/>
    <mergeCell ref="J8:J9"/>
    <mergeCell ref="A7:A9"/>
    <mergeCell ref="B7:B9"/>
    <mergeCell ref="C7:G7"/>
    <mergeCell ref="H7:K7"/>
    <mergeCell ref="C8:D8"/>
    <mergeCell ref="A1:K1"/>
    <mergeCell ref="A2:K2"/>
    <mergeCell ref="A3:K3"/>
    <mergeCell ref="A4:K4"/>
    <mergeCell ref="A6:B6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86"/>
  <sheetViews>
    <sheetView tabSelected="1" workbookViewId="0">
      <selection activeCell="F84" sqref="F84"/>
    </sheetView>
  </sheetViews>
  <sheetFormatPr defaultRowHeight="14.5" x14ac:dyDescent="0.35"/>
  <cols>
    <col min="2" max="2" width="35.36328125" customWidth="1"/>
    <col min="3" max="3" width="15.08984375" customWidth="1"/>
    <col min="4" max="4" width="16.7265625" customWidth="1"/>
    <col min="5" max="5" width="14.6328125" customWidth="1"/>
    <col min="6" max="6" width="14.7265625" customWidth="1"/>
    <col min="7" max="7" width="15.1796875" customWidth="1"/>
    <col min="9" max="11" width="8.90625" customWidth="1"/>
  </cols>
  <sheetData>
    <row r="1" spans="1:11" ht="15" x14ac:dyDescent="0.35">
      <c r="A1" s="258" t="s">
        <v>15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1" ht="15" x14ac:dyDescent="0.35">
      <c r="A2" s="258" t="s">
        <v>37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</row>
    <row r="3" spans="1:11" ht="15" x14ac:dyDescent="0.35">
      <c r="A3" s="258" t="s">
        <v>36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</row>
    <row r="4" spans="1:11" ht="15" x14ac:dyDescent="0.35">
      <c r="A4" s="258" t="s">
        <v>62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</row>
    <row r="5" spans="1:11" x14ac:dyDescent="0.35">
      <c r="A5" s="185" t="s">
        <v>60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</row>
    <row r="6" spans="1:11" ht="16" thickBot="1" x14ac:dyDescent="0.4">
      <c r="A6" s="259" t="s">
        <v>80</v>
      </c>
      <c r="B6" s="259"/>
      <c r="C6" s="187"/>
      <c r="D6" s="187"/>
      <c r="E6" s="187"/>
      <c r="F6" s="188"/>
      <c r="G6" s="188"/>
      <c r="H6" s="187"/>
      <c r="I6" s="187"/>
      <c r="J6" s="187"/>
      <c r="K6" s="189" t="s">
        <v>0</v>
      </c>
    </row>
    <row r="7" spans="1:11" ht="15.5" thickBot="1" x14ac:dyDescent="0.4">
      <c r="A7" s="249" t="s">
        <v>1</v>
      </c>
      <c r="B7" s="252" t="s">
        <v>2</v>
      </c>
      <c r="C7" s="237"/>
      <c r="D7" s="237"/>
      <c r="E7" s="237"/>
      <c r="F7" s="237"/>
      <c r="G7" s="238"/>
      <c r="H7" s="230" t="s">
        <v>10</v>
      </c>
      <c r="I7" s="231"/>
      <c r="J7" s="232"/>
      <c r="K7" s="233"/>
    </row>
    <row r="8" spans="1:11" ht="15" x14ac:dyDescent="0.35">
      <c r="A8" s="250"/>
      <c r="B8" s="253"/>
      <c r="C8" s="234" t="s">
        <v>17</v>
      </c>
      <c r="D8" s="220"/>
      <c r="E8" s="220" t="s">
        <v>3</v>
      </c>
      <c r="F8" s="220" t="s">
        <v>18</v>
      </c>
      <c r="G8" s="235" t="s">
        <v>19</v>
      </c>
      <c r="H8" s="256" t="s">
        <v>11</v>
      </c>
      <c r="I8" s="241" t="s">
        <v>12</v>
      </c>
      <c r="J8" s="241" t="s">
        <v>20</v>
      </c>
      <c r="K8" s="239" t="s">
        <v>14</v>
      </c>
    </row>
    <row r="9" spans="1:11" ht="15.5" thickBot="1" x14ac:dyDescent="0.4">
      <c r="A9" s="251"/>
      <c r="B9" s="254"/>
      <c r="C9" s="198" t="s">
        <v>16</v>
      </c>
      <c r="D9" s="146" t="s">
        <v>24</v>
      </c>
      <c r="E9" s="221"/>
      <c r="F9" s="221"/>
      <c r="G9" s="236"/>
      <c r="H9" s="257"/>
      <c r="I9" s="242"/>
      <c r="J9" s="242"/>
      <c r="K9" s="240"/>
    </row>
    <row r="10" spans="1:11" ht="16" thickBot="1" x14ac:dyDescent="0.4">
      <c r="A10" s="246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35508553.289999999</v>
      </c>
      <c r="F10" s="51">
        <f>SUM(F11:F12)</f>
        <v>33555706.710000001</v>
      </c>
      <c r="G10" s="51">
        <f>SUM(G11:G12)</f>
        <v>33032282.710000001</v>
      </c>
      <c r="H10" s="52"/>
      <c r="I10" s="52"/>
      <c r="J10" s="52"/>
      <c r="K10" s="148"/>
    </row>
    <row r="11" spans="1:11" ht="16" thickBot="1" x14ac:dyDescent="0.4">
      <c r="A11" s="247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65" t="e">
        <f>SUM(G11/E11*100)</f>
        <v>#DIV/0!</v>
      </c>
      <c r="K11" s="149">
        <f>(D11*100)/$D$79</f>
        <v>0</v>
      </c>
    </row>
    <row r="12" spans="1:11" ht="16" thickBot="1" x14ac:dyDescent="0.4">
      <c r="A12" s="248"/>
      <c r="B12" s="41" t="s">
        <v>25</v>
      </c>
      <c r="C12" s="57">
        <v>69064260</v>
      </c>
      <c r="D12" s="57">
        <v>69064260</v>
      </c>
      <c r="E12" s="129">
        <v>35508553.289999999</v>
      </c>
      <c r="F12" s="57">
        <f>SUM(D12-E12)</f>
        <v>33555706.710000001</v>
      </c>
      <c r="G12" s="58">
        <v>33032282.710000001</v>
      </c>
      <c r="H12" s="59">
        <f>SUM(E12/D12*100)</f>
        <v>51.413789549037368</v>
      </c>
      <c r="I12" s="59">
        <f>SUM(F12/D12*100)</f>
        <v>48.586210450962625</v>
      </c>
      <c r="J12" s="150">
        <f>SUM(G12/E12*100)</f>
        <v>93.026270150247512</v>
      </c>
      <c r="K12" s="151">
        <v>81.81</v>
      </c>
    </row>
    <row r="13" spans="1:11" ht="16" thickBot="1" x14ac:dyDescent="0.4">
      <c r="A13" s="246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52" t="e">
        <f>SUM(J14)</f>
        <v>#DIV/0!</v>
      </c>
      <c r="K13" s="152">
        <f>SUM(K14)</f>
        <v>0</v>
      </c>
    </row>
    <row r="14" spans="1:11" ht="16" thickBot="1" x14ac:dyDescent="0.4">
      <c r="A14" s="247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65" t="e">
        <f>SUM(G14/E14*100)</f>
        <v>#DIV/0!</v>
      </c>
      <c r="K14" s="149">
        <f>(D14*100)/$D$79</f>
        <v>0</v>
      </c>
    </row>
    <row r="15" spans="1:11" ht="16" thickBot="1" x14ac:dyDescent="0.4">
      <c r="A15" s="246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59575</v>
      </c>
      <c r="F15" s="51">
        <f>SUM(F16:F17)</f>
        <v>170425</v>
      </c>
      <c r="G15" s="63">
        <f>SUM(G16:G17)</f>
        <v>53968.01</v>
      </c>
      <c r="H15" s="64"/>
      <c r="I15" s="52"/>
      <c r="J15" s="52"/>
      <c r="K15" s="152"/>
    </row>
    <row r="16" spans="1:11" ht="15.5" x14ac:dyDescent="0.35">
      <c r="A16" s="247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65" t="e">
        <f>SUM(G16/E16*100)</f>
        <v>#DIV/0!</v>
      </c>
      <c r="K16" s="149">
        <f>(D16*100)/$D$79</f>
        <v>0</v>
      </c>
    </row>
    <row r="17" spans="1:11" ht="16" thickBot="1" x14ac:dyDescent="0.4">
      <c r="A17" s="248"/>
      <c r="B17" s="33" t="s">
        <v>27</v>
      </c>
      <c r="C17" s="66">
        <v>230000</v>
      </c>
      <c r="D17" s="66">
        <v>230000</v>
      </c>
      <c r="E17" s="67">
        <v>59575</v>
      </c>
      <c r="F17" s="66">
        <f>SUM(D17-E17)</f>
        <v>170425</v>
      </c>
      <c r="G17" s="67">
        <v>53968.01</v>
      </c>
      <c r="H17" s="68">
        <f>SUM(E17/D17*100)</f>
        <v>25.90217391304348</v>
      </c>
      <c r="I17" s="68">
        <f>SUM(F17/D17*100)</f>
        <v>74.097826086956516</v>
      </c>
      <c r="J17" s="68">
        <f>SUM(G17/E17*100)</f>
        <v>90.588350818296277</v>
      </c>
      <c r="K17" s="153">
        <v>0.4</v>
      </c>
    </row>
    <row r="18" spans="1:11" ht="16" thickBot="1" x14ac:dyDescent="0.4">
      <c r="A18" s="246">
        <v>802</v>
      </c>
      <c r="B18" s="23" t="s">
        <v>21</v>
      </c>
      <c r="C18" s="61">
        <f>SUM(C19:C22)</f>
        <v>8043510</v>
      </c>
      <c r="D18" s="51">
        <f>SUM(D19:D22)</f>
        <v>9460000.6600000001</v>
      </c>
      <c r="E18" s="51">
        <f>SUM(E19:E22)</f>
        <v>7753942.0600000005</v>
      </c>
      <c r="F18" s="51">
        <f>SUM(F19:F22)</f>
        <v>1706058.5999999996</v>
      </c>
      <c r="G18" s="61">
        <f>SUM(G19:G22)</f>
        <v>6912073.5</v>
      </c>
      <c r="H18" s="52"/>
      <c r="I18" s="52"/>
      <c r="J18" s="52"/>
      <c r="K18" s="152"/>
    </row>
    <row r="19" spans="1:11" ht="15.5" x14ac:dyDescent="0.35">
      <c r="A19" s="247"/>
      <c r="B19" s="32" t="s">
        <v>25</v>
      </c>
      <c r="C19" s="47">
        <v>2979910</v>
      </c>
      <c r="D19" s="47">
        <v>2979910</v>
      </c>
      <c r="E19" s="195">
        <v>2329062.37</v>
      </c>
      <c r="F19" s="47">
        <f>SUM(D19-E19)</f>
        <v>650847.62999999989</v>
      </c>
      <c r="G19" s="55">
        <v>2217985.46</v>
      </c>
      <c r="H19" s="62">
        <f>SUM(E19/D19*100)</f>
        <v>78.158815870277962</v>
      </c>
      <c r="I19" s="62">
        <f t="shared" ref="I19:J22" si="0">SUM(F19/D19*100)</f>
        <v>21.841184129722034</v>
      </c>
      <c r="J19" s="62">
        <f t="shared" si="0"/>
        <v>95.2308314525729</v>
      </c>
      <c r="K19" s="149">
        <v>4.5</v>
      </c>
    </row>
    <row r="20" spans="1:11" ht="15.5" x14ac:dyDescent="0.35">
      <c r="A20" s="247"/>
      <c r="B20" s="45" t="s">
        <v>63</v>
      </c>
      <c r="C20" s="108">
        <v>472600</v>
      </c>
      <c r="D20" s="108">
        <v>472600</v>
      </c>
      <c r="E20" s="109">
        <v>181650.96</v>
      </c>
      <c r="F20" s="108">
        <f>D20-E20</f>
        <v>290949.04000000004</v>
      </c>
      <c r="G20" s="109">
        <v>155855.6</v>
      </c>
      <c r="H20" s="62">
        <f>SUM(E20/D20*100)</f>
        <v>38.436512907321202</v>
      </c>
      <c r="I20" s="62">
        <f t="shared" si="0"/>
        <v>61.563487092678805</v>
      </c>
      <c r="J20" s="62">
        <f t="shared" si="0"/>
        <v>85.79949150833005</v>
      </c>
      <c r="K20" s="154"/>
    </row>
    <row r="21" spans="1:11" ht="16" thickBot="1" x14ac:dyDescent="0.4">
      <c r="A21" s="247"/>
      <c r="B21" s="43" t="s">
        <v>57</v>
      </c>
      <c r="C21" s="74">
        <v>0</v>
      </c>
      <c r="D21" s="74">
        <v>886490.66</v>
      </c>
      <c r="E21" s="75">
        <v>676762.87</v>
      </c>
      <c r="F21" s="74">
        <f>SUM(D21-E21)</f>
        <v>209727.79000000004</v>
      </c>
      <c r="G21" s="75">
        <v>618236.72</v>
      </c>
      <c r="H21" s="56">
        <f>SUM(E21/D21*100)</f>
        <v>76.341793606714361</v>
      </c>
      <c r="I21" s="56">
        <f t="shared" si="0"/>
        <v>23.658206393285635</v>
      </c>
      <c r="J21" s="56">
        <f t="shared" si="0"/>
        <v>91.352044771605151</v>
      </c>
      <c r="K21" s="153">
        <f>(D21*100)/$D$79</f>
        <v>1.0524265358432352</v>
      </c>
    </row>
    <row r="22" spans="1:11" ht="16" thickBot="1" x14ac:dyDescent="0.4">
      <c r="A22" s="248"/>
      <c r="B22" s="42" t="s">
        <v>26</v>
      </c>
      <c r="C22" s="70">
        <v>4591000</v>
      </c>
      <c r="D22" s="70">
        <v>5121000</v>
      </c>
      <c r="E22" s="71">
        <v>4566465.8600000003</v>
      </c>
      <c r="F22" s="70">
        <f>SUM(D22-E22)</f>
        <v>554534.13999999966</v>
      </c>
      <c r="G22" s="71">
        <v>3919995.72</v>
      </c>
      <c r="H22" s="68">
        <f>SUM(E22/D22*100)</f>
        <v>89.171370044913118</v>
      </c>
      <c r="I22" s="68">
        <f t="shared" si="0"/>
        <v>10.828629955086891</v>
      </c>
      <c r="J22" s="68">
        <f t="shared" si="0"/>
        <v>85.843097050987254</v>
      </c>
      <c r="K22" s="155">
        <v>3.12</v>
      </c>
    </row>
    <row r="23" spans="1:11" ht="16" thickBot="1" x14ac:dyDescent="0.4">
      <c r="A23" s="246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147048.73000000001</v>
      </c>
      <c r="F23" s="51">
        <f>SUM(F24:F28)</f>
        <v>302951.27</v>
      </c>
      <c r="G23" s="61">
        <f>SUM(G24:G28)</f>
        <v>126179.4</v>
      </c>
      <c r="H23" s="52"/>
      <c r="I23" s="52"/>
      <c r="J23" s="52"/>
      <c r="K23" s="152"/>
    </row>
    <row r="24" spans="1:11" ht="15.5" x14ac:dyDescent="0.35">
      <c r="A24" s="247"/>
      <c r="B24" s="32" t="s">
        <v>44</v>
      </c>
      <c r="C24" s="47">
        <v>400000</v>
      </c>
      <c r="D24" s="47">
        <v>400000</v>
      </c>
      <c r="E24" s="55">
        <v>147048.73000000001</v>
      </c>
      <c r="F24" s="47">
        <f>SUM(D24-E24)</f>
        <v>252951.27</v>
      </c>
      <c r="G24" s="55">
        <v>126179.4</v>
      </c>
      <c r="H24" s="62">
        <f>SUM(E24/D24*100)</f>
        <v>36.762182500000002</v>
      </c>
      <c r="I24" s="62">
        <f t="shared" ref="I24:J28" si="1">SUM(F24/D24*100)</f>
        <v>63.237817499999991</v>
      </c>
      <c r="J24" s="156">
        <f t="shared" si="1"/>
        <v>85.80788150975529</v>
      </c>
      <c r="K24" s="149">
        <f>(D24*100)/$D$79</f>
        <v>0.47487315245633166</v>
      </c>
    </row>
    <row r="25" spans="1:11" ht="16" thickBot="1" x14ac:dyDescent="0.4">
      <c r="A25" s="247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157" t="e">
        <f t="shared" si="1"/>
        <v>#DIV/0!</v>
      </c>
      <c r="K25" s="153">
        <f>(D25*100)/$D$79</f>
        <v>5.9359144057041457E-2</v>
      </c>
    </row>
    <row r="26" spans="1:11" ht="16" thickBot="1" x14ac:dyDescent="0.4">
      <c r="A26" s="247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157" t="e">
        <f t="shared" si="1"/>
        <v>#DIV/0!</v>
      </c>
      <c r="K26" s="153">
        <f>(D26*100)/$D$79</f>
        <v>0</v>
      </c>
    </row>
    <row r="27" spans="1:11" ht="16" thickBot="1" x14ac:dyDescent="0.4">
      <c r="A27" s="247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157" t="e">
        <f t="shared" si="1"/>
        <v>#DIV/0!</v>
      </c>
      <c r="K27" s="153">
        <f>(D27*100)/$D$79</f>
        <v>0</v>
      </c>
    </row>
    <row r="28" spans="1:11" ht="16" thickBot="1" x14ac:dyDescent="0.4">
      <c r="A28" s="248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157" t="e">
        <f t="shared" si="1"/>
        <v>#DIV/0!</v>
      </c>
      <c r="K28" s="155">
        <f>(D28*100)/$D$79</f>
        <v>0</v>
      </c>
    </row>
    <row r="29" spans="1:11" ht="16" thickBot="1" x14ac:dyDescent="0.4">
      <c r="A29" s="246">
        <v>38</v>
      </c>
      <c r="B29" s="23" t="s">
        <v>58</v>
      </c>
      <c r="C29" s="61">
        <f>SUM(C30:C34)</f>
        <v>474090</v>
      </c>
      <c r="D29" s="51">
        <f>SUM(D30:D34)</f>
        <v>1173357.8500000001</v>
      </c>
      <c r="E29" s="61">
        <f>SUM(E30:E34)</f>
        <v>239223.7</v>
      </c>
      <c r="F29" s="51">
        <f>SUM(F30:F34)</f>
        <v>891562</v>
      </c>
      <c r="G29" s="61">
        <f>SUM(G30:G34)</f>
        <v>223212.65</v>
      </c>
      <c r="H29" s="52"/>
      <c r="I29" s="52"/>
      <c r="J29" s="52"/>
      <c r="K29" s="152"/>
    </row>
    <row r="30" spans="1:11" ht="15.5" x14ac:dyDescent="0.35">
      <c r="A30" s="247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38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156" t="e">
        <f t="shared" si="3"/>
        <v>#DIV/0!</v>
      </c>
      <c r="K30" s="149">
        <f>(D30*100)/$D$79</f>
        <v>0.20182108979394098</v>
      </c>
    </row>
    <row r="31" spans="1:11" ht="15.5" x14ac:dyDescent="0.35">
      <c r="A31" s="247"/>
      <c r="B31" s="43" t="s">
        <v>31</v>
      </c>
      <c r="C31" s="73">
        <v>300000</v>
      </c>
      <c r="D31" s="74">
        <v>300000</v>
      </c>
      <c r="E31" s="75">
        <v>52528</v>
      </c>
      <c r="F31" s="73">
        <f t="shared" si="2"/>
        <v>247472</v>
      </c>
      <c r="G31" s="75">
        <v>43012.4</v>
      </c>
      <c r="H31" s="76">
        <f>SUM(E31/D31*100)</f>
        <v>17.509333333333331</v>
      </c>
      <c r="I31" s="77">
        <f t="shared" si="3"/>
        <v>82.490666666666669</v>
      </c>
      <c r="J31" s="158">
        <f t="shared" si="3"/>
        <v>81.884709107523605</v>
      </c>
      <c r="K31" s="159">
        <f>(D31*100)/$D$79</f>
        <v>0.35615486434224874</v>
      </c>
    </row>
    <row r="32" spans="1:11" ht="15.5" x14ac:dyDescent="0.35">
      <c r="A32" s="247"/>
      <c r="B32" s="44" t="s">
        <v>75</v>
      </c>
      <c r="C32" s="78">
        <v>0</v>
      </c>
      <c r="D32" s="78">
        <v>129267.85</v>
      </c>
      <c r="E32" s="58">
        <v>86695.7</v>
      </c>
      <c r="F32" s="78">
        <v>0</v>
      </c>
      <c r="G32" s="75">
        <v>80200.25</v>
      </c>
      <c r="H32" s="79">
        <f>SUM(E32/D32*100)</f>
        <v>67.066714577522561</v>
      </c>
      <c r="I32" s="59">
        <f t="shared" si="3"/>
        <v>0</v>
      </c>
      <c r="J32" s="158">
        <f t="shared" si="3"/>
        <v>92.507759900433356</v>
      </c>
      <c r="K32" s="151">
        <f>(D32*100)/$D$79</f>
        <v>0.15346457860188054</v>
      </c>
    </row>
    <row r="33" spans="1:11" ht="15.5" x14ac:dyDescent="0.35">
      <c r="A33" s="247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158" t="e">
        <f t="shared" si="3"/>
        <v>#DIV/0!</v>
      </c>
      <c r="K33" s="151">
        <f>(D33*100)/$D$79</f>
        <v>0</v>
      </c>
    </row>
    <row r="34" spans="1:11" ht="16" thickBot="1" x14ac:dyDescent="0.4">
      <c r="A34" s="248"/>
      <c r="B34" s="33" t="s">
        <v>25</v>
      </c>
      <c r="C34" s="66">
        <v>4090</v>
      </c>
      <c r="D34" s="66">
        <v>574090</v>
      </c>
      <c r="E34" s="67">
        <v>100000</v>
      </c>
      <c r="F34" s="69">
        <f t="shared" si="2"/>
        <v>474090</v>
      </c>
      <c r="G34" s="67">
        <v>100000</v>
      </c>
      <c r="H34" s="56">
        <f>SUM(E34/D34*100)</f>
        <v>17.418871605497397</v>
      </c>
      <c r="I34" s="68">
        <f t="shared" si="3"/>
        <v>82.581128394502599</v>
      </c>
      <c r="J34" s="157">
        <f t="shared" si="3"/>
        <v>100</v>
      </c>
      <c r="K34" s="153">
        <f>(D34*100)/$D$79</f>
        <v>0.68154982023413868</v>
      </c>
    </row>
    <row r="35" spans="1:11" ht="16" thickBot="1" x14ac:dyDescent="0.4">
      <c r="A35" s="246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52"/>
      <c r="K35" s="152"/>
    </row>
    <row r="36" spans="1:11" ht="16" thickBot="1" x14ac:dyDescent="0.4">
      <c r="A36" s="248"/>
      <c r="B36" s="42" t="s">
        <v>29</v>
      </c>
      <c r="C36" s="72">
        <v>0</v>
      </c>
      <c r="D36" s="72">
        <v>0</v>
      </c>
      <c r="E36" s="131">
        <v>0</v>
      </c>
      <c r="F36" s="131"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160" t="e">
        <f>SUM(G36/E36*100)</f>
        <v>#DIV/0!</v>
      </c>
      <c r="K36" s="155">
        <f>(D36*100)/$D$79</f>
        <v>0</v>
      </c>
    </row>
    <row r="37" spans="1:11" ht="16" thickBot="1" x14ac:dyDescent="0.4">
      <c r="A37" s="246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45000</v>
      </c>
      <c r="F37" s="85">
        <f t="shared" si="2"/>
        <v>155000</v>
      </c>
      <c r="G37" s="61">
        <f>SUM(G38:G41)</f>
        <v>35045</v>
      </c>
      <c r="H37" s="52"/>
      <c r="I37" s="52"/>
      <c r="J37" s="52"/>
      <c r="K37" s="152"/>
    </row>
    <row r="38" spans="1:11" ht="15.5" x14ac:dyDescent="0.35">
      <c r="A38" s="247"/>
      <c r="B38" s="172" t="s">
        <v>27</v>
      </c>
      <c r="C38" s="173">
        <v>200000</v>
      </c>
      <c r="D38" s="173">
        <v>200000</v>
      </c>
      <c r="E38" s="90">
        <v>45000</v>
      </c>
      <c r="F38" s="174">
        <f t="shared" si="2"/>
        <v>155000</v>
      </c>
      <c r="G38" s="175">
        <v>35045</v>
      </c>
      <c r="H38" s="125">
        <f>SUM(E38/D38*100)</f>
        <v>22.5</v>
      </c>
      <c r="I38" s="126">
        <f t="shared" ref="I38:J41" si="4">SUM(F38/D38*100)</f>
        <v>77.5</v>
      </c>
      <c r="J38" s="161">
        <f t="shared" si="4"/>
        <v>77.87777777777778</v>
      </c>
      <c r="K38" s="162">
        <f>(D38*100)/$D$79</f>
        <v>0.23743657622816583</v>
      </c>
    </row>
    <row r="39" spans="1:11" ht="15.5" x14ac:dyDescent="0.35">
      <c r="A39" s="247"/>
      <c r="B39" s="176" t="s">
        <v>57</v>
      </c>
      <c r="C39" s="177">
        <v>0</v>
      </c>
      <c r="D39" s="177">
        <v>0</v>
      </c>
      <c r="E39" s="178">
        <v>0</v>
      </c>
      <c r="F39" s="177">
        <v>0</v>
      </c>
      <c r="G39" s="74">
        <v>0</v>
      </c>
      <c r="H39" s="76" t="e">
        <f>SUM(E39/D39*100)</f>
        <v>#DIV/0!</v>
      </c>
      <c r="I39" s="77" t="e">
        <f t="shared" si="4"/>
        <v>#DIV/0!</v>
      </c>
      <c r="J39" s="158" t="e">
        <f t="shared" si="4"/>
        <v>#DIV/0!</v>
      </c>
      <c r="K39" s="159">
        <f>(D39*100)/$D$79</f>
        <v>0</v>
      </c>
    </row>
    <row r="40" spans="1:11" ht="15.5" x14ac:dyDescent="0.35">
      <c r="A40" s="247"/>
      <c r="B40" s="176" t="s">
        <v>52</v>
      </c>
      <c r="C40" s="177">
        <v>0</v>
      </c>
      <c r="D40" s="177">
        <v>0</v>
      </c>
      <c r="E40" s="178">
        <v>0</v>
      </c>
      <c r="F40" s="177">
        <v>0</v>
      </c>
      <c r="G40" s="74">
        <v>0</v>
      </c>
      <c r="H40" s="76" t="e">
        <f>SUM(E40/D40*100)</f>
        <v>#DIV/0!</v>
      </c>
      <c r="I40" s="77" t="e">
        <f t="shared" si="4"/>
        <v>#DIV/0!</v>
      </c>
      <c r="J40" s="158" t="e">
        <f t="shared" si="4"/>
        <v>#DIV/0!</v>
      </c>
      <c r="K40" s="159">
        <f>(D40*100)/$D$79</f>
        <v>0</v>
      </c>
    </row>
    <row r="41" spans="1:11" ht="16" thickBot="1" x14ac:dyDescent="0.4">
      <c r="A41" s="248"/>
      <c r="B41" s="42" t="s">
        <v>29</v>
      </c>
      <c r="C41" s="87">
        <v>0</v>
      </c>
      <c r="D41" s="87">
        <v>0</v>
      </c>
      <c r="E41" s="72">
        <v>0</v>
      </c>
      <c r="F41" s="131"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160" t="e">
        <f t="shared" si="4"/>
        <v>#DIV/0!</v>
      </c>
      <c r="K41" s="155">
        <f>(D41*100)/$D$79</f>
        <v>0</v>
      </c>
    </row>
    <row r="42" spans="1:11" ht="16" thickBot="1" x14ac:dyDescent="0.4">
      <c r="A42" s="243" t="s">
        <v>34</v>
      </c>
      <c r="B42" s="23" t="s">
        <v>56</v>
      </c>
      <c r="C42" s="61">
        <f>SUM(C43:C45)</f>
        <v>20000</v>
      </c>
      <c r="D42" s="61">
        <f>SUM(D43:D45)</f>
        <v>22000</v>
      </c>
      <c r="E42" s="61">
        <f>SUM(E43:E45)</f>
        <v>3792</v>
      </c>
      <c r="F42" s="61">
        <f>SUM(F43:F45)</f>
        <v>18208</v>
      </c>
      <c r="G42" s="61">
        <f>SUM(G43:G45)</f>
        <v>3792</v>
      </c>
      <c r="H42" s="52"/>
      <c r="I42" s="52"/>
      <c r="J42" s="52"/>
      <c r="K42" s="152"/>
    </row>
    <row r="43" spans="1:11" ht="16" thickBot="1" x14ac:dyDescent="0.4">
      <c r="A43" s="244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156" t="e">
        <f t="shared" si="5"/>
        <v>#DIV/0!</v>
      </c>
      <c r="K43" s="149">
        <f>(D43*100)/$D$79</f>
        <v>0</v>
      </c>
    </row>
    <row r="44" spans="1:11" ht="15.5" x14ac:dyDescent="0.35">
      <c r="A44" s="244"/>
      <c r="B44" s="43" t="s">
        <v>31</v>
      </c>
      <c r="C44" s="47">
        <v>20000</v>
      </c>
      <c r="D44" s="47">
        <v>20000</v>
      </c>
      <c r="E44" s="90">
        <v>3792</v>
      </c>
      <c r="F44" s="47">
        <f>SUM(D44-E44)</f>
        <v>16208</v>
      </c>
      <c r="G44" s="92">
        <v>3792</v>
      </c>
      <c r="H44" s="76">
        <f>SUM(E44/D44*100)</f>
        <v>18.96</v>
      </c>
      <c r="I44" s="77">
        <f t="shared" si="5"/>
        <v>81.040000000000006</v>
      </c>
      <c r="J44" s="158">
        <f t="shared" si="5"/>
        <v>100</v>
      </c>
      <c r="K44" s="159">
        <f>(D44*100)/$D$79</f>
        <v>2.3743657622816584E-2</v>
      </c>
    </row>
    <row r="45" spans="1:11" ht="16" thickBot="1" x14ac:dyDescent="0.4">
      <c r="A45" s="245"/>
      <c r="B45" s="33" t="s">
        <v>53</v>
      </c>
      <c r="C45" s="69">
        <v>0</v>
      </c>
      <c r="D45" s="69">
        <v>2000</v>
      </c>
      <c r="E45" s="67">
        <v>0</v>
      </c>
      <c r="F45" s="74">
        <f>SUM(D45-E45)</f>
        <v>2000</v>
      </c>
      <c r="G45" s="93">
        <v>0</v>
      </c>
      <c r="H45" s="56">
        <f>SUM(E45/D45*100)</f>
        <v>0</v>
      </c>
      <c r="I45" s="68">
        <f t="shared" si="5"/>
        <v>100</v>
      </c>
      <c r="J45" s="157" t="e">
        <f t="shared" si="5"/>
        <v>#DIV/0!</v>
      </c>
      <c r="K45" s="153">
        <f>(D45*100)/$D$79</f>
        <v>2.3743657622816586E-3</v>
      </c>
    </row>
    <row r="46" spans="1:11" ht="16" thickBot="1" x14ac:dyDescent="0.4">
      <c r="A46" s="246">
        <v>41</v>
      </c>
      <c r="B46" s="23" t="s">
        <v>6</v>
      </c>
      <c r="C46" s="63">
        <f>SUM(C47:C48)</f>
        <v>60000</v>
      </c>
      <c r="D46" s="51">
        <f>SUM(D47:D48)</f>
        <v>40000</v>
      </c>
      <c r="E46" s="134">
        <v>0</v>
      </c>
      <c r="F46" s="51">
        <f>SUM(F47:F48)</f>
        <v>40000</v>
      </c>
      <c r="G46" s="61">
        <f>SUM(G47:G48)</f>
        <v>0</v>
      </c>
      <c r="H46" s="52"/>
      <c r="I46" s="52"/>
      <c r="J46" s="52"/>
      <c r="K46" s="152"/>
    </row>
    <row r="47" spans="1:11" ht="15.5" x14ac:dyDescent="0.35">
      <c r="A47" s="247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156" t="e">
        <f>SUM(G47/E47*100)</f>
        <v>#DIV/0!</v>
      </c>
      <c r="K47" s="149">
        <f>(D47*100)/$D$79</f>
        <v>0</v>
      </c>
    </row>
    <row r="48" spans="1:11" ht="16" thickBot="1" x14ac:dyDescent="0.4">
      <c r="A48" s="248"/>
      <c r="B48" s="33" t="s">
        <v>31</v>
      </c>
      <c r="C48" s="66">
        <v>60000</v>
      </c>
      <c r="D48" s="66">
        <v>40000</v>
      </c>
      <c r="E48" s="72">
        <v>0</v>
      </c>
      <c r="F48" s="66">
        <f>SUM(D48-E48)</f>
        <v>40000</v>
      </c>
      <c r="G48" s="93">
        <v>0</v>
      </c>
      <c r="H48" s="68">
        <f>SUM(E48/D48*100)</f>
        <v>0</v>
      </c>
      <c r="I48" s="68">
        <f>SUM(F48/D48*100)</f>
        <v>100</v>
      </c>
      <c r="J48" s="157" t="e">
        <f>SUM(G48/E48*100)</f>
        <v>#DIV/0!</v>
      </c>
      <c r="K48" s="153">
        <f>(D48*100)/$D$79</f>
        <v>4.7487315245633169E-2</v>
      </c>
    </row>
    <row r="49" spans="1:11" ht="16" thickBot="1" x14ac:dyDescent="0.4">
      <c r="A49" s="246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52"/>
      <c r="K49" s="152"/>
    </row>
    <row r="50" spans="1:11" ht="16" thickBot="1" x14ac:dyDescent="0.4">
      <c r="A50" s="247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156" t="e">
        <f>SUM(G50/E50*100)</f>
        <v>#DIV/0!</v>
      </c>
      <c r="K50" s="149">
        <f>(D50*100)/$D$79</f>
        <v>0</v>
      </c>
    </row>
    <row r="51" spans="1:11" ht="16" thickBot="1" x14ac:dyDescent="0.4">
      <c r="A51" s="248"/>
      <c r="B51" s="33" t="s">
        <v>30</v>
      </c>
      <c r="C51" s="66">
        <v>50000</v>
      </c>
      <c r="D51" s="66">
        <v>50000</v>
      </c>
      <c r="E51" s="90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157">
        <f>SUM(G51/E51*100)</f>
        <v>0</v>
      </c>
      <c r="K51" s="153">
        <f>(D51*100)/$D$79</f>
        <v>5.9359144057041457E-2</v>
      </c>
    </row>
    <row r="52" spans="1:11" ht="16" thickBot="1" x14ac:dyDescent="0.4">
      <c r="A52" s="246">
        <v>57</v>
      </c>
      <c r="B52" s="23" t="s">
        <v>7</v>
      </c>
      <c r="C52" s="61">
        <f>SUM(C53:C56)</f>
        <v>380000</v>
      </c>
      <c r="D52" s="94">
        <f>SUM(D53:D56)</f>
        <v>885591.6</v>
      </c>
      <c r="E52" s="61">
        <f>SUM(E53:E56)</f>
        <v>364742.29</v>
      </c>
      <c r="F52" s="51">
        <f>SUM(F53:F56)</f>
        <v>520849.31</v>
      </c>
      <c r="G52" s="61">
        <f>SUM(G53:G56)</f>
        <v>60931.76</v>
      </c>
      <c r="H52" s="52"/>
      <c r="I52" s="52"/>
      <c r="J52" s="52"/>
      <c r="K52" s="152"/>
    </row>
    <row r="53" spans="1:11" ht="15.5" x14ac:dyDescent="0.35">
      <c r="A53" s="247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156" t="e">
        <f t="shared" si="6"/>
        <v>#DIV/0!</v>
      </c>
      <c r="K53" s="149">
        <f>(D53*100)/$D$79</f>
        <v>0.11871828811408291</v>
      </c>
    </row>
    <row r="54" spans="1:11" ht="16" thickBot="1" x14ac:dyDescent="0.4">
      <c r="A54" s="247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158" t="e">
        <f t="shared" si="6"/>
        <v>#DIV/0!</v>
      </c>
      <c r="K54" s="159">
        <f>(D54*100)/$D$79</f>
        <v>0</v>
      </c>
    </row>
    <row r="55" spans="1:11" ht="15.5" x14ac:dyDescent="0.35">
      <c r="A55" s="247"/>
      <c r="B55" s="44" t="s">
        <v>74</v>
      </c>
      <c r="C55" s="78">
        <v>0</v>
      </c>
      <c r="D55" s="78">
        <v>585591.6</v>
      </c>
      <c r="E55" s="90">
        <v>364742.29</v>
      </c>
      <c r="F55" s="74">
        <f>SUM(D55-E55)</f>
        <v>220849.31</v>
      </c>
      <c r="G55" s="74">
        <v>60931.76</v>
      </c>
      <c r="H55" s="76">
        <f>SUM(E55/D55*100)</f>
        <v>62.286120565937075</v>
      </c>
      <c r="I55" s="77">
        <f t="shared" si="6"/>
        <v>37.713879434062918</v>
      </c>
      <c r="J55" s="158">
        <f t="shared" si="6"/>
        <v>16.705427824122069</v>
      </c>
      <c r="K55" s="151">
        <f>(D55*100)/$D$79</f>
        <v>0.695204322859868</v>
      </c>
    </row>
    <row r="56" spans="1:11" ht="16" thickBot="1" x14ac:dyDescent="0.4">
      <c r="A56" s="248"/>
      <c r="B56" s="33" t="s">
        <v>30</v>
      </c>
      <c r="C56" s="66">
        <v>280000</v>
      </c>
      <c r="D56" s="66">
        <v>200000</v>
      </c>
      <c r="E56" s="74">
        <v>0</v>
      </c>
      <c r="F56" s="66">
        <f>SUM(D56-E56)</f>
        <v>200000</v>
      </c>
      <c r="G56" s="69">
        <v>0</v>
      </c>
      <c r="H56" s="68">
        <f>SUM(E56/D56*100)</f>
        <v>0</v>
      </c>
      <c r="I56" s="68">
        <f t="shared" si="6"/>
        <v>100</v>
      </c>
      <c r="J56" s="157" t="e">
        <f t="shared" si="6"/>
        <v>#DIV/0!</v>
      </c>
      <c r="K56" s="153">
        <f>(D56*100)/$D$79</f>
        <v>0.23743657622816583</v>
      </c>
    </row>
    <row r="57" spans="1:11" ht="16" thickBot="1" x14ac:dyDescent="0.4">
      <c r="A57" s="246">
        <v>806</v>
      </c>
      <c r="B57" s="23" t="s">
        <v>47</v>
      </c>
      <c r="C57" s="84">
        <f>SUM(C58:C61)</f>
        <v>1100000</v>
      </c>
      <c r="D57" s="51">
        <f>SUM(D58:D61)</f>
        <v>1167810.42</v>
      </c>
      <c r="E57" s="61">
        <f>SUM(E58:E61)</f>
        <v>209326.06</v>
      </c>
      <c r="F57" s="51">
        <f>SUM(F58:F61)</f>
        <v>923186.04</v>
      </c>
      <c r="G57" s="61">
        <f>SUM(G58:G61)</f>
        <v>178139.98</v>
      </c>
      <c r="H57" s="52"/>
      <c r="I57" s="52"/>
      <c r="J57" s="52"/>
      <c r="K57" s="152"/>
    </row>
    <row r="58" spans="1:11" ht="15.5" x14ac:dyDescent="0.35">
      <c r="A58" s="247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156" t="e">
        <f t="shared" si="7"/>
        <v>#DIV/0!</v>
      </c>
      <c r="K58" s="149">
        <f>(D58*100)/$D$79</f>
        <v>0.23743657622816583</v>
      </c>
    </row>
    <row r="59" spans="1:11" ht="15.5" x14ac:dyDescent="0.35">
      <c r="A59" s="247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158" t="e">
        <f t="shared" si="7"/>
        <v>#DIV/0!</v>
      </c>
      <c r="K59" s="159">
        <f>(D59*100)/$D$79</f>
        <v>0</v>
      </c>
    </row>
    <row r="60" spans="1:11" ht="15.5" x14ac:dyDescent="0.35">
      <c r="A60" s="247"/>
      <c r="B60" s="44" t="s">
        <v>75</v>
      </c>
      <c r="C60" s="78">
        <v>0</v>
      </c>
      <c r="D60" s="78">
        <v>67810.42</v>
      </c>
      <c r="E60" s="58">
        <v>32512.1</v>
      </c>
      <c r="F60" s="78">
        <v>0</v>
      </c>
      <c r="G60" s="78">
        <v>2512.1</v>
      </c>
      <c r="H60" s="76">
        <f>SUM(E60/D60*100)</f>
        <v>47.945581224832409</v>
      </c>
      <c r="I60" s="77">
        <f t="shared" si="7"/>
        <v>0</v>
      </c>
      <c r="J60" s="158">
        <f t="shared" si="7"/>
        <v>7.7266617659271466</v>
      </c>
      <c r="K60" s="151">
        <v>0.45</v>
      </c>
    </row>
    <row r="61" spans="1:11" ht="16" thickBot="1" x14ac:dyDescent="0.4">
      <c r="A61" s="248"/>
      <c r="B61" s="33" t="s">
        <v>30</v>
      </c>
      <c r="C61" s="66">
        <v>900000</v>
      </c>
      <c r="D61" s="66">
        <v>900000</v>
      </c>
      <c r="E61" s="67">
        <v>176813.96</v>
      </c>
      <c r="F61" s="66">
        <f>SUM(D61-E61)</f>
        <v>723186.04</v>
      </c>
      <c r="G61" s="67">
        <v>175627.88</v>
      </c>
      <c r="H61" s="68">
        <f>SUM(E61/D61*100)</f>
        <v>19.645995555555555</v>
      </c>
      <c r="I61" s="68">
        <f t="shared" si="7"/>
        <v>80.354004444444456</v>
      </c>
      <c r="J61" s="157">
        <f t="shared" si="7"/>
        <v>99.329193237909507</v>
      </c>
      <c r="K61" s="153">
        <v>0.4</v>
      </c>
    </row>
    <row r="62" spans="1:11" ht="16" thickBot="1" x14ac:dyDescent="0.4">
      <c r="A62" s="243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52"/>
      <c r="K62" s="152"/>
    </row>
    <row r="63" spans="1:11" ht="15.5" x14ac:dyDescent="0.35">
      <c r="A63" s="244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156" t="e">
        <f>SUM(G63/E63*100)</f>
        <v>#DIV/0!</v>
      </c>
      <c r="K63" s="149">
        <v>0.08</v>
      </c>
    </row>
    <row r="64" spans="1:11" ht="16" thickBot="1" x14ac:dyDescent="0.4">
      <c r="A64" s="245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157" t="e">
        <f>SUM(G64/E64*100)</f>
        <v>#DIV/0!</v>
      </c>
      <c r="K64" s="153">
        <f>(D64*100)/$D$79</f>
        <v>0</v>
      </c>
    </row>
    <row r="65" spans="1:11" ht="16" thickBot="1" x14ac:dyDescent="0.4">
      <c r="A65" s="246">
        <v>73</v>
      </c>
      <c r="B65" s="23" t="s">
        <v>38</v>
      </c>
      <c r="C65" s="51">
        <f>SUM(C66:C68)</f>
        <v>500000</v>
      </c>
      <c r="D65" s="51">
        <f>SUM(D66:D68)</f>
        <v>200000</v>
      </c>
      <c r="E65" s="61">
        <f>SUM(E66:E68)</f>
        <v>0</v>
      </c>
      <c r="F65" s="61">
        <f>SUM(F66:F68)</f>
        <v>200000</v>
      </c>
      <c r="G65" s="61">
        <f>SUM(G66:G68)</f>
        <v>0</v>
      </c>
      <c r="H65" s="52"/>
      <c r="I65" s="52"/>
      <c r="J65" s="52"/>
      <c r="K65" s="152"/>
    </row>
    <row r="66" spans="1:11" ht="15.5" x14ac:dyDescent="0.35">
      <c r="A66" s="247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156" t="e">
        <f t="shared" si="8"/>
        <v>#DIV/0!</v>
      </c>
      <c r="K66" s="149">
        <f>(D66*100)/$D$79</f>
        <v>0</v>
      </c>
    </row>
    <row r="67" spans="1:11" ht="15.5" x14ac:dyDescent="0.35">
      <c r="A67" s="247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156" t="e">
        <f t="shared" si="8"/>
        <v>#DIV/0!</v>
      </c>
      <c r="K67" s="154"/>
    </row>
    <row r="68" spans="1:11" ht="16" thickBot="1" x14ac:dyDescent="0.4">
      <c r="A68" s="248"/>
      <c r="B68" s="33" t="s">
        <v>30</v>
      </c>
      <c r="C68" s="66">
        <v>500000</v>
      </c>
      <c r="D68" s="66">
        <v>200000</v>
      </c>
      <c r="E68" s="69">
        <v>0</v>
      </c>
      <c r="F68" s="69">
        <f>SUM(D68-E68)</f>
        <v>200000</v>
      </c>
      <c r="G68" s="97">
        <v>0</v>
      </c>
      <c r="H68" s="97">
        <v>0</v>
      </c>
      <c r="I68" s="68">
        <f t="shared" si="8"/>
        <v>100</v>
      </c>
      <c r="J68" s="157" t="e">
        <f t="shared" si="8"/>
        <v>#DIV/0!</v>
      </c>
      <c r="K68" s="153">
        <f>(D68*100)/$D$79</f>
        <v>0.23743657622816583</v>
      </c>
    </row>
    <row r="69" spans="1:11" ht="16" thickBot="1" x14ac:dyDescent="0.4">
      <c r="A69" s="246">
        <v>76</v>
      </c>
      <c r="B69" s="23" t="s">
        <v>9</v>
      </c>
      <c r="C69" s="51">
        <f>SUM(C70:C71)</f>
        <v>1220000</v>
      </c>
      <c r="D69" s="61">
        <f>SUM(D70:D72)</f>
        <v>1090000</v>
      </c>
      <c r="E69" s="61">
        <f>SUM(E70:E72)</f>
        <v>0</v>
      </c>
      <c r="F69" s="61">
        <f>SUM(F70:F71)</f>
        <v>1090000</v>
      </c>
      <c r="G69" s="61">
        <f>SUM(G70:G72)</f>
        <v>0</v>
      </c>
      <c r="H69" s="52"/>
      <c r="I69" s="52"/>
      <c r="J69" s="52"/>
      <c r="K69" s="152"/>
    </row>
    <row r="70" spans="1:11" ht="15.5" x14ac:dyDescent="0.35">
      <c r="A70" s="247"/>
      <c r="B70" s="40" t="s">
        <v>27</v>
      </c>
      <c r="C70" s="53">
        <v>520000</v>
      </c>
      <c r="D70" s="53">
        <v>390000</v>
      </c>
      <c r="E70" s="53">
        <v>0</v>
      </c>
      <c r="F70" s="54">
        <f>SUM(D70-E70)</f>
        <v>390000</v>
      </c>
      <c r="G70" s="53">
        <v>0</v>
      </c>
      <c r="H70" s="65">
        <f>SUM(E70/D70*100)</f>
        <v>0</v>
      </c>
      <c r="I70" s="62">
        <f>SUM(F70/D70*100)</f>
        <v>100</v>
      </c>
      <c r="J70" s="156" t="e">
        <f t="shared" ref="J70:J72" si="9">SUM(G70/E70*100)</f>
        <v>#DIV/0!</v>
      </c>
      <c r="K70" s="149">
        <f>(D70*100)/$D$79</f>
        <v>0.46300132364492341</v>
      </c>
    </row>
    <row r="71" spans="1:11" ht="15.5" x14ac:dyDescent="0.35">
      <c r="A71" s="247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>SUM(F71/D71*100)</f>
        <v>100</v>
      </c>
      <c r="J71" s="158" t="e">
        <f t="shared" si="9"/>
        <v>#DIV/0!</v>
      </c>
      <c r="K71" s="159">
        <v>1.83</v>
      </c>
    </row>
    <row r="72" spans="1:11" ht="16" thickBot="1" x14ac:dyDescent="0.4">
      <c r="A72" s="248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>SUM(F72/D72*100)</f>
        <v>#DIV/0!</v>
      </c>
      <c r="J72" s="160" t="e">
        <f t="shared" si="9"/>
        <v>#DIV/0!</v>
      </c>
      <c r="K72" s="155">
        <v>1.83</v>
      </c>
    </row>
    <row r="73" spans="1:11" ht="16" thickBot="1" x14ac:dyDescent="0.4">
      <c r="A73" s="246">
        <v>75</v>
      </c>
      <c r="B73" s="23" t="s">
        <v>66</v>
      </c>
      <c r="C73" s="63">
        <f>SUM(C74:C76)</f>
        <v>200000</v>
      </c>
      <c r="D73" s="94">
        <f>SUM(D74:D76)</f>
        <v>200000</v>
      </c>
      <c r="E73" s="51">
        <f>SUM(E74:E76)</f>
        <v>41810.26</v>
      </c>
      <c r="F73" s="51">
        <f>SUM(F74:F76)</f>
        <v>158189.74</v>
      </c>
      <c r="G73" s="61">
        <f>SUM(G74:G76)</f>
        <v>25784.07</v>
      </c>
      <c r="H73" s="100"/>
      <c r="I73" s="100"/>
      <c r="J73" s="163"/>
      <c r="K73" s="152"/>
    </row>
    <row r="74" spans="1:11" ht="15.5" x14ac:dyDescent="0.35">
      <c r="A74" s="247"/>
      <c r="B74" s="123" t="s">
        <v>33</v>
      </c>
      <c r="C74" s="101">
        <v>150000</v>
      </c>
      <c r="D74" s="101">
        <v>150000</v>
      </c>
      <c r="E74" s="90">
        <v>41810.26</v>
      </c>
      <c r="F74" s="47">
        <f>SUM(D74-E74)</f>
        <v>108189.73999999999</v>
      </c>
      <c r="G74" s="55">
        <v>25784.07</v>
      </c>
      <c r="H74" s="65">
        <f>SUM(E74/D74*100)</f>
        <v>27.873506666666671</v>
      </c>
      <c r="I74" s="62">
        <f>SUM(F74/D74*100)</f>
        <v>72.126493333333329</v>
      </c>
      <c r="J74" s="156">
        <f t="shared" ref="J74:J79" si="10">SUM(G74/E74*100)</f>
        <v>61.669240994913686</v>
      </c>
      <c r="K74" s="149">
        <f>(D74*100)/$D$79</f>
        <v>0.17807743217112437</v>
      </c>
    </row>
    <row r="75" spans="1:11" ht="15.5" x14ac:dyDescent="0.35">
      <c r="A75" s="247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>SUM(F75/D75*100)</f>
        <v>#DIV/0!</v>
      </c>
      <c r="J75" s="156" t="e">
        <f t="shared" si="10"/>
        <v>#DIV/0!</v>
      </c>
      <c r="K75" s="154"/>
    </row>
    <row r="76" spans="1:11" ht="16" thickBot="1" x14ac:dyDescent="0.4">
      <c r="A76" s="248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>SUM(F76/D76*100)</f>
        <v>100</v>
      </c>
      <c r="J76" s="157" t="e">
        <f t="shared" si="10"/>
        <v>#DIV/0!</v>
      </c>
      <c r="K76" s="153">
        <f>SUM(D76/D79)*100</f>
        <v>5.9359144057041464E-2</v>
      </c>
    </row>
    <row r="77" spans="1:11" ht="16" thickBot="1" x14ac:dyDescent="0.4">
      <c r="A77" s="246">
        <v>1164</v>
      </c>
      <c r="B77" s="183" t="s">
        <v>67</v>
      </c>
      <c r="C77" s="144">
        <v>0</v>
      </c>
      <c r="D77" s="144">
        <v>0</v>
      </c>
      <c r="E77" s="130">
        <f>SUM(E78)</f>
        <v>5747500</v>
      </c>
      <c r="F77" s="143">
        <v>0</v>
      </c>
      <c r="G77" s="164">
        <f>SUM(G78)</f>
        <v>5746485.5</v>
      </c>
      <c r="H77" s="165"/>
      <c r="I77" s="166"/>
      <c r="J77" s="167"/>
      <c r="K77" s="168"/>
    </row>
    <row r="78" spans="1:11" ht="16" thickBot="1" x14ac:dyDescent="0.4">
      <c r="A78" s="248"/>
      <c r="B78" s="140" t="s">
        <v>68</v>
      </c>
      <c r="C78" s="87">
        <v>0</v>
      </c>
      <c r="D78" s="72">
        <v>0</v>
      </c>
      <c r="E78" s="72">
        <v>5747500</v>
      </c>
      <c r="F78" s="103">
        <v>0</v>
      </c>
      <c r="G78" s="142">
        <v>5746485.5</v>
      </c>
      <c r="H78" s="105">
        <v>0</v>
      </c>
      <c r="I78" s="56">
        <f>SUM(F78/E78*100)</f>
        <v>0</v>
      </c>
      <c r="J78" s="160"/>
      <c r="K78" s="155"/>
    </row>
    <row r="79" spans="1:11" ht="15.5" thickBot="1" x14ac:dyDescent="0.4">
      <c r="A79" s="169" t="s">
        <v>22</v>
      </c>
      <c r="B79" s="199" t="s">
        <v>13</v>
      </c>
      <c r="C79" s="38">
        <f>SUM(C10+C13,C15,C18,C23,C29,C35,C37,C42,C46,C49,C52,C57,C62,C65,C69+C73)</f>
        <v>81991860</v>
      </c>
      <c r="D79" s="38">
        <f>SUM(D10+D13,D15,D18,D23,D29,D35,D37,D42,D46,D49,D52,D57,D62,D65,D69+D73)</f>
        <v>84233020.529999986</v>
      </c>
      <c r="E79" s="38">
        <f>SUM(E10+E13,E15,E18,E23,E29,E35,E37,E42,E46,E49,E52,E57,E62,E65,E69,E73,E77)</f>
        <v>50121713.390000001</v>
      </c>
      <c r="F79" s="38">
        <f>SUM(F10+F13,F15,F18,F23,F29,F35,F37,F42,F46,F49,F52,F57,F62,F65,F69+F73)</f>
        <v>39780936.670000009</v>
      </c>
      <c r="G79" s="38">
        <f>SUM(G10+G13,G15,G18,G23,G29,G35,G37,G42,G46,G49,G52,G57,G62,G65,G69+G73+G77)</f>
        <v>46397894.579999991</v>
      </c>
      <c r="H79" s="170">
        <f>SUM(E79/D79*100)</f>
        <v>59.50364011005508</v>
      </c>
      <c r="I79" s="170">
        <f>SUM(F79/D79*100)</f>
        <v>47.227247010371478</v>
      </c>
      <c r="J79" s="170">
        <f t="shared" si="10"/>
        <v>92.570447899446791</v>
      </c>
      <c r="K79" s="171">
        <f>SUM(K10:K76)</f>
        <v>99.996720483776272</v>
      </c>
    </row>
    <row r="80" spans="1:11" ht="18.5" x14ac:dyDescent="0.45">
      <c r="A80" s="138" t="s">
        <v>81</v>
      </c>
      <c r="B80" s="200"/>
      <c r="C80" s="139"/>
      <c r="D80" s="139"/>
      <c r="E80" s="139"/>
      <c r="F80" s="194"/>
      <c r="G80" s="139"/>
      <c r="H80" s="201"/>
      <c r="I80" s="201"/>
      <c r="J80" s="201"/>
      <c r="K80" s="201"/>
    </row>
    <row r="81" spans="1:11" ht="15.5" x14ac:dyDescent="0.35">
      <c r="A81" s="3" t="s">
        <v>59</v>
      </c>
      <c r="B81" s="192"/>
      <c r="C81" s="192"/>
      <c r="D81" s="113"/>
      <c r="E81" s="117"/>
      <c r="F81" s="197"/>
      <c r="G81" s="121"/>
      <c r="H81" s="1"/>
      <c r="I81" s="1"/>
      <c r="J81" s="1"/>
      <c r="K81" s="1"/>
    </row>
    <row r="82" spans="1:11" ht="15.5" x14ac:dyDescent="0.35">
      <c r="A82" s="255" t="s">
        <v>23</v>
      </c>
      <c r="B82" s="255"/>
      <c r="C82" s="255"/>
      <c r="D82" s="255"/>
      <c r="E82" s="116"/>
      <c r="F82" s="120"/>
      <c r="G82" s="120"/>
    </row>
    <row r="83" spans="1:11" ht="15.5" x14ac:dyDescent="0.35">
      <c r="D83" s="120"/>
      <c r="E83" s="118"/>
      <c r="F83" s="120"/>
      <c r="G83" s="120"/>
    </row>
    <row r="84" spans="1:11" ht="15.5" x14ac:dyDescent="0.35">
      <c r="D84" s="120"/>
      <c r="E84" s="119"/>
      <c r="F84" s="120"/>
      <c r="G84" s="121"/>
    </row>
    <row r="85" spans="1:11" ht="15.5" x14ac:dyDescent="0.35">
      <c r="D85" s="196"/>
      <c r="E85" s="119"/>
      <c r="F85" s="122"/>
      <c r="G85" s="120"/>
    </row>
    <row r="86" spans="1:11" x14ac:dyDescent="0.35">
      <c r="E86" s="119"/>
      <c r="F86" s="119"/>
      <c r="G86" s="122"/>
    </row>
  </sheetData>
  <mergeCells count="36">
    <mergeCell ref="A77:A78"/>
    <mergeCell ref="A82:D82"/>
    <mergeCell ref="A52:A56"/>
    <mergeCell ref="A57:A61"/>
    <mergeCell ref="A62:A64"/>
    <mergeCell ref="A65:A68"/>
    <mergeCell ref="A69:A72"/>
    <mergeCell ref="A73:A76"/>
    <mergeCell ref="A29:A34"/>
    <mergeCell ref="A35:A36"/>
    <mergeCell ref="A37:A41"/>
    <mergeCell ref="A42:A45"/>
    <mergeCell ref="A46:A48"/>
    <mergeCell ref="A49:A51"/>
    <mergeCell ref="K8:K9"/>
    <mergeCell ref="A10:A12"/>
    <mergeCell ref="A13:A14"/>
    <mergeCell ref="A15:A17"/>
    <mergeCell ref="A18:A22"/>
    <mergeCell ref="A23:A28"/>
    <mergeCell ref="E8:E9"/>
    <mergeCell ref="F8:F9"/>
    <mergeCell ref="G8:G9"/>
    <mergeCell ref="H8:H9"/>
    <mergeCell ref="I8:I9"/>
    <mergeCell ref="J8:J9"/>
    <mergeCell ref="A7:A9"/>
    <mergeCell ref="B7:B9"/>
    <mergeCell ref="C7:G7"/>
    <mergeCell ref="H7:K7"/>
    <mergeCell ref="C8:D8"/>
    <mergeCell ref="A1:K1"/>
    <mergeCell ref="A2:K2"/>
    <mergeCell ref="A3:K3"/>
    <mergeCell ref="A4:K4"/>
    <mergeCell ref="A6:B6"/>
  </mergeCells>
  <pageMargins left="0.511811024" right="0.511811024" top="0.78740157499999996" bottom="0.78740157499999996" header="0.31496062000000002" footer="0.31496062000000002"/>
  <pageSetup paperSize="9"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JAN 26</vt:lpstr>
      <vt:lpstr>FEV 26</vt:lpstr>
      <vt:lpstr>MAR 26</vt:lpstr>
      <vt:lpstr>ABR 26</vt:lpstr>
      <vt:lpstr>MAI 26</vt:lpstr>
      <vt:lpstr>JUN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ADILSON CAVALCANTE</dc:creator>
  <cp:lastModifiedBy>Belmiro Araujo</cp:lastModifiedBy>
  <cp:lastPrinted>2026-07-10T15:14:06Z</cp:lastPrinted>
  <dcterms:created xsi:type="dcterms:W3CDTF">2016-04-01T19:52:39Z</dcterms:created>
  <dcterms:modified xsi:type="dcterms:W3CDTF">2026-07-10T15:14:37Z</dcterms:modified>
</cp:coreProperties>
</file>